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 corciulo/Documents/AFC/FONDI/2020/AFF nuovo/Allegati/allegati/"/>
    </mc:Choice>
  </mc:AlternateContent>
  <xr:revisionPtr revIDLastSave="0" documentId="13_ncr:1_{795146B9-363F-8740-A5BE-54AD82663EFA}" xr6:coauthVersionLast="36" xr6:coauthVersionMax="36" xr10:uidLastSave="{00000000-0000-0000-0000-000000000000}"/>
  <bookViews>
    <workbookView xWindow="980" yWindow="460" windowWidth="21280" windowHeight="13800" xr2:uid="{72E4710F-BBC6-F844-9A1D-FC7154782161}"/>
  </bookViews>
  <sheets>
    <sheet name="All.1a - Formulario" sheetId="2" r:id="rId1"/>
    <sheet name="All.1b - Prev. analitico Puglia" sheetId="7" r:id="rId2"/>
    <sheet name="All.1c - Bilancio tot. di prod." sheetId="4" r:id="rId3"/>
    <sheet name="All.1d - Piano finanziario" sheetId="1" r:id="rId4"/>
    <sheet name="Elenchi" sheetId="3" r:id="rId5"/>
  </sheets>
  <definedNames>
    <definedName name="_xlnm.Print_Area" localSheetId="0">'All.1a - Formulario'!$A$1:$G$133</definedName>
    <definedName name="_xlnm.Print_Area" localSheetId="1">'All.1b - Prev. analitico Puglia'!$A$1:$I$372</definedName>
    <definedName name="_xlnm.Print_Area" localSheetId="3">'All.1d - Piano finanziario'!$A$3:$F$47</definedName>
    <definedName name="Testo1" localSheetId="0">'All.1a - Formulario'!$A$6</definedName>
    <definedName name="Testo2" localSheetId="0">'All.1a - Formulario'!$E$6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2" l="1"/>
  <c r="E47" i="1"/>
  <c r="E45" i="1" l="1"/>
  <c r="D129" i="4"/>
  <c r="C129" i="4"/>
  <c r="E128" i="4"/>
  <c r="E127" i="4"/>
  <c r="E126" i="4"/>
  <c r="E125" i="4"/>
  <c r="E124" i="4"/>
  <c r="E123" i="4"/>
  <c r="E129" i="4" s="1"/>
  <c r="D115" i="4"/>
  <c r="C115" i="4"/>
  <c r="E114" i="4"/>
  <c r="E113" i="4"/>
  <c r="E112" i="4"/>
  <c r="E111" i="4"/>
  <c r="E110" i="4"/>
  <c r="E109" i="4"/>
  <c r="E115" i="4" s="1"/>
  <c r="D107" i="4"/>
  <c r="C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107" i="4" s="1"/>
  <c r="D85" i="4"/>
  <c r="C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85" i="4" s="1"/>
  <c r="D33" i="4"/>
  <c r="D118" i="4" s="1"/>
  <c r="D32" i="4"/>
  <c r="C32" i="4"/>
  <c r="E31" i="4"/>
  <c r="E30" i="4"/>
  <c r="E29" i="4"/>
  <c r="E28" i="4"/>
  <c r="E32" i="4" s="1"/>
  <c r="D26" i="4"/>
  <c r="C26" i="4"/>
  <c r="E25" i="4"/>
  <c r="E24" i="4"/>
  <c r="E23" i="4"/>
  <c r="E22" i="4"/>
  <c r="E21" i="4"/>
  <c r="E20" i="4"/>
  <c r="E26" i="4" s="1"/>
  <c r="D18" i="4"/>
  <c r="D116" i="4" s="1"/>
  <c r="C18" i="4"/>
  <c r="C116" i="4" s="1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8" i="4" s="1"/>
  <c r="H368" i="7"/>
  <c r="D368" i="7"/>
  <c r="I368" i="7" s="1"/>
  <c r="H367" i="7"/>
  <c r="D367" i="7"/>
  <c r="I367" i="7" s="1"/>
  <c r="H366" i="7"/>
  <c r="D366" i="7"/>
  <c r="I366" i="7" s="1"/>
  <c r="I354" i="7"/>
  <c r="I339" i="7"/>
  <c r="I333" i="7"/>
  <c r="I324" i="7"/>
  <c r="I323" i="7"/>
  <c r="I317" i="7"/>
  <c r="I305" i="7"/>
  <c r="I311" i="7" s="1"/>
  <c r="I299" i="7"/>
  <c r="I298" i="7"/>
  <c r="I294" i="7"/>
  <c r="I283" i="7"/>
  <c r="I277" i="7"/>
  <c r="I276" i="7"/>
  <c r="I280" i="7" s="1"/>
  <c r="I269" i="7"/>
  <c r="I268" i="7"/>
  <c r="I267" i="7"/>
  <c r="I266" i="7"/>
  <c r="I265" i="7"/>
  <c r="I264" i="7"/>
  <c r="I263" i="7"/>
  <c r="I262" i="7"/>
  <c r="I273" i="7" s="1"/>
  <c r="I261" i="7"/>
  <c r="I260" i="7"/>
  <c r="I259" i="7"/>
  <c r="I258" i="7"/>
  <c r="I249" i="7"/>
  <c r="I248" i="7"/>
  <c r="I247" i="7"/>
  <c r="E247" i="7"/>
  <c r="C246" i="7"/>
  <c r="I246" i="7" s="1"/>
  <c r="I245" i="7"/>
  <c r="C245" i="7"/>
  <c r="I244" i="7"/>
  <c r="I243" i="7"/>
  <c r="I242" i="7"/>
  <c r="I241" i="7"/>
  <c r="I240" i="7"/>
  <c r="I239" i="7"/>
  <c r="I238" i="7"/>
  <c r="I255" i="7" s="1"/>
  <c r="I231" i="7"/>
  <c r="I227" i="7"/>
  <c r="I226" i="7"/>
  <c r="I225" i="7"/>
  <c r="I222" i="7"/>
  <c r="I221" i="7"/>
  <c r="I219" i="7"/>
  <c r="I218" i="7"/>
  <c r="I217" i="7"/>
  <c r="I216" i="7"/>
  <c r="I234" i="7" s="1"/>
  <c r="I213" i="7"/>
  <c r="I202" i="7"/>
  <c r="I204" i="7" s="1"/>
  <c r="I199" i="7"/>
  <c r="I180" i="7"/>
  <c r="I175" i="7"/>
  <c r="I174" i="7"/>
  <c r="I182" i="7" s="1"/>
  <c r="I168" i="7"/>
  <c r="I167" i="7"/>
  <c r="I166" i="7"/>
  <c r="I164" i="7"/>
  <c r="I163" i="7"/>
  <c r="I162" i="7"/>
  <c r="I161" i="7"/>
  <c r="I160" i="7"/>
  <c r="I170" i="7" s="1"/>
  <c r="I159" i="7"/>
  <c r="I153" i="7"/>
  <c r="I152" i="7"/>
  <c r="I151" i="7"/>
  <c r="I150" i="7"/>
  <c r="I149" i="7"/>
  <c r="I148" i="7"/>
  <c r="I147" i="7"/>
  <c r="I146" i="7"/>
  <c r="I144" i="7"/>
  <c r="I143" i="7"/>
  <c r="I142" i="7"/>
  <c r="I140" i="7"/>
  <c r="I139" i="7"/>
  <c r="I138" i="7"/>
  <c r="I136" i="7"/>
  <c r="I134" i="7"/>
  <c r="I133" i="7"/>
  <c r="I131" i="7"/>
  <c r="I124" i="7"/>
  <c r="I123" i="7"/>
  <c r="I122" i="7"/>
  <c r="I121" i="7"/>
  <c r="I119" i="7"/>
  <c r="I118" i="7"/>
  <c r="I117" i="7"/>
  <c r="I115" i="7"/>
  <c r="I113" i="7"/>
  <c r="I111" i="7"/>
  <c r="I109" i="7"/>
  <c r="I107" i="7"/>
  <c r="I105" i="7"/>
  <c r="I103" i="7"/>
  <c r="I101" i="7"/>
  <c r="I100" i="7"/>
  <c r="I99" i="7"/>
  <c r="I98" i="7"/>
  <c r="I97" i="7"/>
  <c r="I95" i="7"/>
  <c r="I93" i="7"/>
  <c r="I91" i="7"/>
  <c r="A91" i="7"/>
  <c r="I90" i="7"/>
  <c r="D125" i="7" s="1"/>
  <c r="I125" i="7" s="1"/>
  <c r="I83" i="7"/>
  <c r="I82" i="7"/>
  <c r="I81" i="7"/>
  <c r="I80" i="7"/>
  <c r="I79" i="7"/>
  <c r="E73" i="7"/>
  <c r="I73" i="7" s="1"/>
  <c r="I71" i="7"/>
  <c r="I69" i="7"/>
  <c r="I68" i="7"/>
  <c r="A67" i="7"/>
  <c r="I66" i="7"/>
  <c r="I58" i="7"/>
  <c r="I57" i="7"/>
  <c r="I55" i="7"/>
  <c r="I54" i="7"/>
  <c r="I52" i="7"/>
  <c r="I50" i="7"/>
  <c r="I48" i="7"/>
  <c r="I46" i="7"/>
  <c r="I44" i="7"/>
  <c r="D60" i="7" s="1"/>
  <c r="I60" i="7" s="1"/>
  <c r="I33" i="7"/>
  <c r="I32" i="7"/>
  <c r="I31" i="7"/>
  <c r="I30" i="7"/>
  <c r="I29" i="7"/>
  <c r="I28" i="7"/>
  <c r="I27" i="7"/>
  <c r="I26" i="7"/>
  <c r="G37" i="7" s="1"/>
  <c r="I25" i="7"/>
  <c r="I20" i="7"/>
  <c r="I22" i="7" s="1"/>
  <c r="D20" i="7"/>
  <c r="I13" i="7"/>
  <c r="I15" i="7" s="1"/>
  <c r="D13" i="7"/>
  <c r="A9" i="7"/>
  <c r="F47" i="1" l="1"/>
  <c r="E116" i="4"/>
  <c r="E33" i="4"/>
  <c r="E118" i="4" s="1"/>
  <c r="E120" i="4"/>
  <c r="E131" i="4" s="1"/>
  <c r="C120" i="4"/>
  <c r="C131" i="4" s="1"/>
  <c r="D120" i="4"/>
  <c r="D131" i="4" s="1"/>
  <c r="C33" i="4"/>
  <c r="C118" i="4" s="1"/>
  <c r="I127" i="7"/>
  <c r="I76" i="7"/>
  <c r="I34" i="7"/>
  <c r="I37" i="7" s="1"/>
  <c r="I39" i="7" s="1"/>
  <c r="D35" i="7"/>
  <c r="I35" i="7" s="1"/>
  <c r="I62" i="7"/>
  <c r="D74" i="7"/>
  <c r="I74" i="7" s="1"/>
  <c r="D84" i="7"/>
  <c r="I84" i="7" s="1"/>
  <c r="I86" i="7" s="1"/>
  <c r="D154" i="7"/>
  <c r="I154" i="7" s="1"/>
  <c r="I156" i="7" s="1"/>
  <c r="I356" i="7" l="1"/>
  <c r="I359" i="7" s="1"/>
  <c r="D363" i="7" l="1"/>
  <c r="I363" i="7" s="1"/>
  <c r="I370" i="7" s="1"/>
  <c r="I372" i="7" s="1"/>
  <c r="D365" i="7"/>
  <c r="I365" i="7" s="1"/>
  <c r="D364" i="7"/>
  <c r="I364" i="7" s="1"/>
  <c r="F90" i="2" l="1"/>
  <c r="G85" i="2"/>
  <c r="G86" i="2"/>
  <c r="G87" i="2"/>
  <c r="G94" i="2" l="1"/>
  <c r="G93" i="2"/>
  <c r="F69" i="2"/>
  <c r="F71" i="2" s="1"/>
  <c r="G62" i="2"/>
  <c r="G61" i="2"/>
  <c r="G60" i="2"/>
  <c r="F70" i="2"/>
  <c r="F68" i="2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20" i="4"/>
  <c r="H21" i="4"/>
  <c r="H22" i="4"/>
  <c r="H23" i="4"/>
  <c r="H24" i="4"/>
  <c r="H25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109" i="4"/>
  <c r="H110" i="4"/>
  <c r="H111" i="4"/>
  <c r="H112" i="4"/>
  <c r="H113" i="4"/>
  <c r="H114" i="4"/>
  <c r="H123" i="4"/>
  <c r="H124" i="4"/>
  <c r="H125" i="4"/>
  <c r="H126" i="4"/>
  <c r="H127" i="4"/>
  <c r="H128" i="4"/>
  <c r="G18" i="4"/>
  <c r="G116" i="4" s="1"/>
  <c r="G26" i="4"/>
  <c r="G85" i="4"/>
  <c r="G115" i="4"/>
  <c r="G129" i="4"/>
  <c r="F18" i="4"/>
  <c r="F116" i="4" s="1"/>
  <c r="F26" i="4"/>
  <c r="F85" i="4"/>
  <c r="F115" i="4"/>
  <c r="F129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28" i="4"/>
  <c r="G107" i="4"/>
  <c r="F107" i="4"/>
  <c r="H29" i="4"/>
  <c r="H30" i="4"/>
  <c r="H31" i="4"/>
  <c r="G32" i="4"/>
  <c r="F32" i="4"/>
  <c r="H115" i="4" l="1"/>
  <c r="G70" i="2"/>
  <c r="G69" i="2"/>
  <c r="H129" i="4"/>
  <c r="H107" i="4"/>
  <c r="G118" i="4"/>
  <c r="H85" i="4"/>
  <c r="G120" i="4"/>
  <c r="G131" i="4" s="1"/>
  <c r="F118" i="4"/>
  <c r="F120" i="4"/>
  <c r="F131" i="4" s="1"/>
  <c r="H32" i="4"/>
  <c r="H26" i="4"/>
  <c r="H18" i="4"/>
  <c r="H120" i="4" l="1"/>
  <c r="H131" i="4" s="1"/>
  <c r="F76" i="2"/>
  <c r="H116" i="4"/>
  <c r="H118" i="4" s="1"/>
  <c r="F75" i="2"/>
  <c r="F77" i="2" l="1"/>
  <c r="F78" i="2" l="1"/>
  <c r="G83" i="2" l="1"/>
  <c r="G88" i="2"/>
  <c r="G84" i="2" l="1"/>
  <c r="G89" i="2"/>
  <c r="G90" i="2" l="1"/>
</calcChain>
</file>

<file path=xl/sharedStrings.xml><?xml version="1.0" encoding="utf-8"?>
<sst xmlns="http://schemas.openxmlformats.org/spreadsheetml/2006/main" count="1067" uniqueCount="723">
  <si>
    <t>PRODUTTORE E PRODUTTORI ASSOCIATI (ITALIANI)</t>
  </si>
  <si>
    <t>Produttori indipendenti</t>
  </si>
  <si>
    <t>Produttori non indipendenti</t>
  </si>
  <si>
    <t>Emittenti TV</t>
  </si>
  <si>
    <t>Produttori Over The Top (OTT)</t>
  </si>
  <si>
    <t>Altri produttori italiani</t>
  </si>
  <si>
    <t>Producer`s fee (anche differito)</t>
  </si>
  <si>
    <t>COPRODUTTORI ESTERI</t>
  </si>
  <si>
    <t>Produttori</t>
  </si>
  <si>
    <t>Altri</t>
  </si>
  <si>
    <t>APPORTO FINANZIARIO DI TERZI PRIVATI</t>
  </si>
  <si>
    <t>Altri apporti di soggetti terzi (sponsor)</t>
  </si>
  <si>
    <t>Product Placement</t>
  </si>
  <si>
    <t>PREVENDITE ITALIA</t>
  </si>
  <si>
    <t>Theatrical</t>
  </si>
  <si>
    <t>Free TV</t>
  </si>
  <si>
    <t>Pay TV</t>
  </si>
  <si>
    <t>Home Video</t>
  </si>
  <si>
    <t>Altro</t>
  </si>
  <si>
    <t>PREVENDITE ESTERO</t>
  </si>
  <si>
    <t>Prevendite Estero</t>
  </si>
  <si>
    <t>MINIMO GARANTITO ITALIA</t>
  </si>
  <si>
    <t>Diritti Italia – tutti i diritti</t>
  </si>
  <si>
    <t>MINIMO GARANTITO ESTERO</t>
  </si>
  <si>
    <t>Minimo garantito Estero</t>
  </si>
  <si>
    <t>FINANZIAMENTO PUBBLICO</t>
  </si>
  <si>
    <t>Finanziamenti sovranazionali</t>
  </si>
  <si>
    <t>Finanziamento statale (MiBACT - Fondo Cinema e Audiovisivo)</t>
  </si>
  <si>
    <t>Altro finanziamento statale</t>
  </si>
  <si>
    <t>Altri finanziamenti pubblici</t>
  </si>
  <si>
    <t>Importo</t>
  </si>
  <si>
    <t>Copertura confermata (sì/no) ed eventuale riferimento all'atto che la certifichi</t>
  </si>
  <si>
    <t>Produttore a cui è associata la copertura</t>
  </si>
  <si>
    <t>Produttore a cui la copertura è associata</t>
  </si>
  <si>
    <t>Soggetto finanziatore e P.IVA</t>
  </si>
  <si>
    <t>Copertura confermata sì/no, ed eventuale riferimento all'atto che la certifichi</t>
  </si>
  <si>
    <t>Ente erogante</t>
  </si>
  <si>
    <t>Riferimento del beneficio (denominazione)</t>
  </si>
  <si>
    <t>Copertura confermata: sì/no, ed eventuale riferimento all'atto che la certifichi</t>
  </si>
  <si>
    <t>TOTALE PIANO FINANZIARIO</t>
  </si>
  <si>
    <t>Produttore a cui è associata la copertura e P.IVA</t>
  </si>
  <si>
    <t>Apporti di capitale di rischio (Investitori esterni) - solo per opere cinematografiche</t>
  </si>
  <si>
    <t>TOTALE FINANZIAMENTI CONFERMATI</t>
  </si>
  <si>
    <t>DICHIARAZIONE SOSTITUTIVA AI SENSI DEL DPR 28/12/2000 N.445, ARTT.46-47</t>
  </si>
  <si>
    <t>Luogo</t>
  </si>
  <si>
    <t>Data</t>
  </si>
  <si>
    <t>Titolo progetto</t>
  </si>
  <si>
    <t>Regista</t>
  </si>
  <si>
    <t>Numero puntate</t>
  </si>
  <si>
    <t>Minutaggio puntate</t>
  </si>
  <si>
    <t>Nome sociale e natura giuridica</t>
  </si>
  <si>
    <t>Codice ATECOFIN primario</t>
  </si>
  <si>
    <t>Legale rappresentante</t>
  </si>
  <si>
    <t>Indirizzo sede legale</t>
  </si>
  <si>
    <t>PEC</t>
  </si>
  <si>
    <t>Sito web</t>
  </si>
  <si>
    <t>Partita IVA</t>
  </si>
  <si>
    <t>Codice Fiscale</t>
  </si>
  <si>
    <t>ULA Imprese collegate</t>
  </si>
  <si>
    <t>ULA Imprese associate</t>
  </si>
  <si>
    <t>(Le ULA si riferiscono all'anno solare precedente)</t>
  </si>
  <si>
    <t xml:space="preserve">Contatti referente per comunicazioni </t>
  </si>
  <si>
    <t>Nome e cognome</t>
  </si>
  <si>
    <t>Ruolo</t>
  </si>
  <si>
    <t>Cellulare</t>
  </si>
  <si>
    <t>Email</t>
  </si>
  <si>
    <t>Eventuali produzioni associate o coproduttori</t>
  </si>
  <si>
    <t>Stato - Città</t>
  </si>
  <si>
    <t>Quota % di coproduzione</t>
  </si>
  <si>
    <t>Preventivo spese in Puglia</t>
  </si>
  <si>
    <t>TOTALE</t>
  </si>
  <si>
    <t>Rapporto</t>
  </si>
  <si>
    <t>Dal</t>
  </si>
  <si>
    <t>Al</t>
  </si>
  <si>
    <t>Totale giorni</t>
  </si>
  <si>
    <t>Periodo di preparazione in Puglia</t>
  </si>
  <si>
    <t>Periodo di lavorazione (riprese) in Puglia</t>
  </si>
  <si>
    <t>Periodo di lavorazione (riprese) fuori Puglia</t>
  </si>
  <si>
    <t>Periodo di lavorazione (riprese) TOTALE</t>
  </si>
  <si>
    <t>Trattamento dati personali</t>
  </si>
  <si>
    <t>Natura giuridica</t>
  </si>
  <si>
    <t>Società in nome collettivo</t>
  </si>
  <si>
    <t>Società in accomandita semplice</t>
  </si>
  <si>
    <t>Società per azioni</t>
  </si>
  <si>
    <t>Società a responsabilità limitata</t>
  </si>
  <si>
    <t>Società a responsabilità limitata con un unico socio</t>
  </si>
  <si>
    <t xml:space="preserve">Società in accomandita per azioni </t>
  </si>
  <si>
    <t xml:space="preserve">Società cooperativa </t>
  </si>
  <si>
    <t>PREVENTIVO</t>
  </si>
  <si>
    <t>CONSUNTIVO</t>
  </si>
  <si>
    <t>SCRITTURA E ACQUISTO DIRITTI</t>
  </si>
  <si>
    <t>Puglia</t>
  </si>
  <si>
    <t>Fuori Puglia</t>
  </si>
  <si>
    <t>Totale PREVENTIVO</t>
  </si>
  <si>
    <t>Totale CONSUNTIVO</t>
  </si>
  <si>
    <t>1.2</t>
  </si>
  <si>
    <t>Soggetto e sceneggiatura - fase di sviluppo e pre-produzione</t>
  </si>
  <si>
    <t>1.3</t>
  </si>
  <si>
    <t>Soggetto e sceneggiatura - fase di produzione</t>
  </si>
  <si>
    <t>1.4</t>
  </si>
  <si>
    <t>Diritti di adattamento / diritti derivati - fase di sviluppo e pre-produzione</t>
  </si>
  <si>
    <t>1.5</t>
  </si>
  <si>
    <t>Diritti di adattamento / diritti derivati - fase di produzione</t>
  </si>
  <si>
    <t>1.6</t>
  </si>
  <si>
    <t>Diritti musicali - fase di sviluppo e pre-produzione</t>
  </si>
  <si>
    <t>1.7</t>
  </si>
  <si>
    <t>Diritti musicali - fase di produzione</t>
  </si>
  <si>
    <t>1.8</t>
  </si>
  <si>
    <t>Acquisto altri diritti - fase di sviluppo e pre-produzione</t>
  </si>
  <si>
    <t>1.9</t>
  </si>
  <si>
    <t>Acquisto altri diritti - fase di produzione</t>
  </si>
  <si>
    <t>1.10</t>
  </si>
  <si>
    <t>Ricerca dei materiali di archivio - fase di sviluppo e pre-produzione</t>
  </si>
  <si>
    <t>1.11</t>
  </si>
  <si>
    <t>Ricerca dei materiali di archivio - fase di produzione</t>
  </si>
  <si>
    <t>1.12</t>
  </si>
  <si>
    <t>Altri costi di scrittura e acquisto diritti - fase di sviluppo e pre-produzione</t>
  </si>
  <si>
    <t>1.13</t>
  </si>
  <si>
    <t>Altri costi di scrittura e acquisto diritti - fase di produzione</t>
  </si>
  <si>
    <t>1.14</t>
  </si>
  <si>
    <t>Oneri sociali relativi al costo del personale di scrittura e acquisto diritti - fase di sviluppo e pre-produzione</t>
  </si>
  <si>
    <t>Oneri sociali relativi al costo del personale di scrittura e acquisto diritti - fase di produzione</t>
  </si>
  <si>
    <t>Sub-totale SCRITTURA E ACQUISTO DIRITTI</t>
  </si>
  <si>
    <t>REGIA</t>
  </si>
  <si>
    <t>2.1</t>
  </si>
  <si>
    <t>Compenso del regista (direzione) - fase di sviluppo e pre-produzione</t>
  </si>
  <si>
    <t>2.2</t>
  </si>
  <si>
    <t>Compenso del regista (direzione) - fase di produzione</t>
  </si>
  <si>
    <t>2.3</t>
  </si>
  <si>
    <t>Altri costi relativi al regista (compresi i costi di agenzia) - fase di sviluppo e pre-produzione</t>
  </si>
  <si>
    <t>2.4</t>
  </si>
  <si>
    <t>Altri costi relativi al regista (compresi i costi di agenzia) - fase di produzione</t>
  </si>
  <si>
    <t>2.5</t>
  </si>
  <si>
    <t>Oneri sociali relativi ai costi del personale di regia - fase di sviluppo e pre-produzione</t>
  </si>
  <si>
    <t>2.6</t>
  </si>
  <si>
    <t>Oneri sociali relativi ai costi del personale di regia - fase di produzione</t>
  </si>
  <si>
    <t>Sub-totale REGIA</t>
  </si>
  <si>
    <t>CAST ARTISTICO</t>
  </si>
  <si>
    <t>3.1</t>
  </si>
  <si>
    <t>3.2</t>
  </si>
  <si>
    <t>3.3</t>
  </si>
  <si>
    <t>3.4</t>
  </si>
  <si>
    <t>Altri costi relativi al cast artistico - fase di produzione</t>
  </si>
  <si>
    <t>Oneri sociali relativi ai costi del cast artistico - fase di sviluppo e pre-produzione</t>
  </si>
  <si>
    <t>Oneri sociali relativi ai costi del cast artistico - fase di produzione</t>
  </si>
  <si>
    <t>Sub-totale CAST ARTISTICO</t>
  </si>
  <si>
    <t>PRE-PRODUZIONE E PRODUZIONE</t>
  </si>
  <si>
    <t>4.1</t>
  </si>
  <si>
    <t>Reparto produzione - fase di sviluppo e pre-produzione</t>
  </si>
  <si>
    <t>4.2</t>
  </si>
  <si>
    <t>Reparto produzione - fase di produzione</t>
  </si>
  <si>
    <t>4.3</t>
  </si>
  <si>
    <t>Reparto regia - fase di sviluppo e pre-produzione</t>
  </si>
  <si>
    <t>4.4</t>
  </si>
  <si>
    <t>Reparto regia - fase di produzione</t>
  </si>
  <si>
    <t>4.5</t>
  </si>
  <si>
    <t>Scenografo - fase di sviluppo e pre-produzione</t>
  </si>
  <si>
    <t>4.6</t>
  </si>
  <si>
    <t>Scenografo - fase di produzione</t>
  </si>
  <si>
    <t>4.7</t>
  </si>
  <si>
    <t>Scenografia, teatri e costruzioni - costi del personale nella fase di sviluppo e pre-produzione</t>
  </si>
  <si>
    <t>4.8</t>
  </si>
  <si>
    <t>Scenografia, teatri e costruzioni - costi del personale nella fase di produzione</t>
  </si>
  <si>
    <t>4.9</t>
  </si>
  <si>
    <t>Scenografia, teatri e costruzioni - costi per servizi nella fase di sviluppo e pre-produzione</t>
  </si>
  <si>
    <t>4.10</t>
  </si>
  <si>
    <t>Scenografia, teatri e costruzioni - costi per servizi nella fase di produzione</t>
  </si>
  <si>
    <t>4.11</t>
  </si>
  <si>
    <t>Reparto location (interni e esterni) - costi del personale nella fase di sviluppo e pre-produzione</t>
  </si>
  <si>
    <t>4.12</t>
  </si>
  <si>
    <t>Reparto location (interni e esterni) - costi del personale nella fase di produzione</t>
  </si>
  <si>
    <t>4.13</t>
  </si>
  <si>
    <t>Reparto location (interni e esterni) - costi per servizi nella fase di sviluppo e pre-produzione</t>
  </si>
  <si>
    <t>4.14</t>
  </si>
  <si>
    <t>Reparto location (interni e esterni) - costi per servizi nella fase di produzione</t>
  </si>
  <si>
    <t>4.15</t>
  </si>
  <si>
    <t>Reparto props (maestranze di scenografia, attrezzisti) - costi del personale nella fase di produzione</t>
  </si>
  <si>
    <t>4.16</t>
  </si>
  <si>
    <t>Reparto props (maestranze di scenografia, attrezzisti) - costi per servizi nella fase di produzione</t>
  </si>
  <si>
    <t>4.17</t>
  </si>
  <si>
    <t>Effetti speciali, stunt, comparse - costi del personale nella fase di produzione</t>
  </si>
  <si>
    <t>4.18</t>
  </si>
  <si>
    <t>Effetti speciali, stunt, comparse - costi per servizi nella fase di produzione</t>
  </si>
  <si>
    <t>4.19</t>
  </si>
  <si>
    <t>Costumista - fase di sviluppo e pre-produzione</t>
  </si>
  <si>
    <t>4.20</t>
  </si>
  <si>
    <t>Costumista - fase di produzione</t>
  </si>
  <si>
    <t>4.21</t>
  </si>
  <si>
    <t>Truccatore - fase di sviluppo e pre-produzione</t>
  </si>
  <si>
    <t>4.22</t>
  </si>
  <si>
    <t>Truccatore - fase di produzione</t>
  </si>
  <si>
    <t>4.23</t>
  </si>
  <si>
    <t>Costumi, truccatori, parrucchieri - costi del personale nella fase di sviluppo e pre-produzione</t>
  </si>
  <si>
    <t>4.24</t>
  </si>
  <si>
    <t>Costumi, truccatori, parrucchieri - costi del personale nella fase di produzione</t>
  </si>
  <si>
    <t>4.25</t>
  </si>
  <si>
    <t>Costumi, truccatori, parrucchieri - costi per servizi nella fase di sviluppo e pre-produzione</t>
  </si>
  <si>
    <t>4.26</t>
  </si>
  <si>
    <t>Costumi, truccatori, parrucchieri - costi per servizi nella fase di produzione</t>
  </si>
  <si>
    <t>4.27</t>
  </si>
  <si>
    <t>Direttore della fotografia - fase di sviluppo e pre-produzione</t>
  </si>
  <si>
    <t>4.28</t>
  </si>
  <si>
    <t>Direttore della fotografia - fase di produzione</t>
  </si>
  <si>
    <t>4.29</t>
  </si>
  <si>
    <t>Mezzi tecnici (camera, pellicola e supporti digitali) - costi del personale nella fase di produzione</t>
  </si>
  <si>
    <t>4.30</t>
  </si>
  <si>
    <t>Mezzi tecnici (camera, pellicola e supporti digitali) - costi per servizi nella fase di produzione</t>
  </si>
  <si>
    <t>4.31</t>
  </si>
  <si>
    <t>Elettricisti e reparto luci - costi del personale nella fase di produzione</t>
  </si>
  <si>
    <t>4.32</t>
  </si>
  <si>
    <t>Elettricisti e reparto luci - costi per servizi nella fase di produzione</t>
  </si>
  <si>
    <t>4.33</t>
  </si>
  <si>
    <t>Macchinisti - costi del personale nella fase di produzione</t>
  </si>
  <si>
    <t>4.34</t>
  </si>
  <si>
    <t>Macchinisti - costi per servizi nella fase di produzione</t>
  </si>
  <si>
    <t>4.35</t>
  </si>
  <si>
    <t>Autore della musica (compositore) - fase di sviluppo e pre-produzione</t>
  </si>
  <si>
    <t>4.36</t>
  </si>
  <si>
    <t>Autore della musica (compositore) - fase di produzione</t>
  </si>
  <si>
    <t>4.37</t>
  </si>
  <si>
    <t>Fonico di presa diretta - fase di sviluppo e pre-produzione</t>
  </si>
  <si>
    <t>4.38</t>
  </si>
  <si>
    <t>Fonico di presa diretta - fase di produzione</t>
  </si>
  <si>
    <t>4.39</t>
  </si>
  <si>
    <t>Reparto sonoro - costi del personale nella fase di produzione</t>
  </si>
  <si>
    <t>4.40</t>
  </si>
  <si>
    <t>Reparto sonoro - costi per servizi nella fase di produzione</t>
  </si>
  <si>
    <t>4.41</t>
  </si>
  <si>
    <t>Viaggi e altre spese (hotel, viaggi, vitto e diarie) - fase di sviluppo e pre-produzione</t>
  </si>
  <si>
    <t>4.42</t>
  </si>
  <si>
    <t>Viaggi e altre spese (hotel, viaggi, vitto e diarie) - fase di produzione</t>
  </si>
  <si>
    <t>4.43</t>
  </si>
  <si>
    <t>Spese per trasporti (compresi autisti) - costi del personale nella fase di produzione</t>
  </si>
  <si>
    <t>4.44</t>
  </si>
  <si>
    <t>Spese per trasporti (compresi autisti) - costi per servizi nella fase di produzione</t>
  </si>
  <si>
    <t>4.45</t>
  </si>
  <si>
    <t>Altre spese - costi del personale nella fase di sviluppo e pre-produzione</t>
  </si>
  <si>
    <t>4.46</t>
  </si>
  <si>
    <t>Altre spese - costi del personale nella fase di produzione</t>
  </si>
  <si>
    <t>4.47</t>
  </si>
  <si>
    <t>Altre spese - costi per servizi nella fase di sviluppo e pre-produzione</t>
  </si>
  <si>
    <t>4.48</t>
  </si>
  <si>
    <t>Altre spese - costi per servizi nella fase di produzione</t>
  </si>
  <si>
    <t>4.49</t>
  </si>
  <si>
    <t>Oneri sociali realtivi ai costi del personale - fase di sviluppo e pre-produzione</t>
  </si>
  <si>
    <t>4.50</t>
  </si>
  <si>
    <t>Oneri sociali realtivi ai costi del personale - fase di produzione</t>
  </si>
  <si>
    <t>Sub-totale PRE-PRODUZIONE E PRODUZIONE</t>
  </si>
  <si>
    <t>POST-PRODUZIONE E LAVORAZIONI TECNICHE</t>
  </si>
  <si>
    <t>5.1</t>
  </si>
  <si>
    <t>Laboratori sviluppo e stampa - costi per servizi nella fase di produzione</t>
  </si>
  <si>
    <t>5.2</t>
  </si>
  <si>
    <t>Laboratori sviluppo e stampa - costi del personale nella fase di produzione</t>
  </si>
  <si>
    <t>5.3</t>
  </si>
  <si>
    <t>Post-produzione visiva - costi del personale nella fase di produzione</t>
  </si>
  <si>
    <t>5.4</t>
  </si>
  <si>
    <t>Post-produzione visiva - costi per servizi nella fase di produzione</t>
  </si>
  <si>
    <t>5.5</t>
  </si>
  <si>
    <t>Post-produzione sonora - costi del personale nella fase di produzione</t>
  </si>
  <si>
    <t>5.6</t>
  </si>
  <si>
    <t>Post-produzione sonora - costi per servizi nella fase di produzione</t>
  </si>
  <si>
    <t>5.7</t>
  </si>
  <si>
    <t>Montatore - costi per servizi nella fase di produzione</t>
  </si>
  <si>
    <t>5.8</t>
  </si>
  <si>
    <t>Montatore - costi del personale nella fase di produzione</t>
  </si>
  <si>
    <t>5.9</t>
  </si>
  <si>
    <t>Montaggio - costi del personale nella fase di produzione</t>
  </si>
  <si>
    <t>5.10</t>
  </si>
  <si>
    <t>Montaggio - costi per servizi nella fase di produzione</t>
  </si>
  <si>
    <t>5.11</t>
  </si>
  <si>
    <t>VFX - effetti speciali visivi - costi del personale nella fase di produzione</t>
  </si>
  <si>
    <t>5.12</t>
  </si>
  <si>
    <t>VFX - effetti speciali visivi - costi per servizi nella fase di produzione</t>
  </si>
  <si>
    <t>5.13</t>
  </si>
  <si>
    <t>Musica - costi del personale nella fase di produzione</t>
  </si>
  <si>
    <t>5.14</t>
  </si>
  <si>
    <t>Musica - costi per servizi nella fase di produzione</t>
  </si>
  <si>
    <t>5.15</t>
  </si>
  <si>
    <t>Spese di trasporto e viaggio relative alla post-produzione - costi del personale nella fase di produzione</t>
  </si>
  <si>
    <t>5.16</t>
  </si>
  <si>
    <t>Spese di trasporto e viaggio relative alla post-produzione - costi per servizi nella fase di produzione</t>
  </si>
  <si>
    <t>5.17</t>
  </si>
  <si>
    <t>Costi per strumenti di fruizione dell'opera - costi del personale nella fase di produzione</t>
  </si>
  <si>
    <t>5.18</t>
  </si>
  <si>
    <t>Costi per strumenti di fruizione dell'opera - costi per servizi nella fase di produzione</t>
  </si>
  <si>
    <t>5.19</t>
  </si>
  <si>
    <t>Altre spese di post-produzione e lavorazioni - costi del personale nella fase di produzione</t>
  </si>
  <si>
    <t>5.20</t>
  </si>
  <si>
    <t>Oneri sociali relativi al costo del personale di post-produzione e lavorazioni tecniche</t>
  </si>
  <si>
    <t>Sub-totale POST-PRODUZIONE E LAVORAZIONI TECNICHE</t>
  </si>
  <si>
    <t>SPESE VARIE</t>
  </si>
  <si>
    <t>6.1</t>
  </si>
  <si>
    <t>Costi di amministrazione</t>
  </si>
  <si>
    <t>6.2</t>
  </si>
  <si>
    <t>Oneri assicurativi, oneri finanziari e oneri di garanzia</t>
  </si>
  <si>
    <t>6.3</t>
  </si>
  <si>
    <t>Spese legali</t>
  </si>
  <si>
    <t>6.4</t>
  </si>
  <si>
    <t>Promozione e marketing</t>
  </si>
  <si>
    <t>6.5</t>
  </si>
  <si>
    <t>Completion bond</t>
  </si>
  <si>
    <t>6.6</t>
  </si>
  <si>
    <t>Altre spese varie</t>
  </si>
  <si>
    <t>Sub-totale SPESE VARIE</t>
  </si>
  <si>
    <t xml:space="preserve">TOTALE SOPRA LA LINEA </t>
  </si>
  <si>
    <t xml:space="preserve">TOTALE SOTTO LA LINEA </t>
  </si>
  <si>
    <t>TOTALE SOPRA E SOTTO LA LINEA o COSTO DELLA COPIA CAMPIONE</t>
  </si>
  <si>
    <t>SPESE GENERALI</t>
  </si>
  <si>
    <t>7.1</t>
  </si>
  <si>
    <t>Spese generali</t>
  </si>
  <si>
    <t>7.2</t>
  </si>
  <si>
    <t>Spese generali differite</t>
  </si>
  <si>
    <t>7.3</t>
  </si>
  <si>
    <t>Producer`s fees</t>
  </si>
  <si>
    <t>7.4</t>
  </si>
  <si>
    <t>Fee produttori esecutivi esteri</t>
  </si>
  <si>
    <t>7.5</t>
  </si>
  <si>
    <t>Producer`s fee differito</t>
  </si>
  <si>
    <t>7.6</t>
  </si>
  <si>
    <t>Altri contributi differiti e contributi in natura/servizi</t>
  </si>
  <si>
    <t>Sub-totale SPESE GENERALI</t>
  </si>
  <si>
    <t>TOTALE BILANCIO TOTALE DI PRODUZIONE o COSTO DI PRODUZIONE</t>
  </si>
  <si>
    <t>Non rimborsabili</t>
  </si>
  <si>
    <t>Costo della copia campione dell’opera (esclusi spese generali e producer fee)</t>
  </si>
  <si>
    <t>Costo di produzione - al lordo di qualsiasi imposta o altro onere</t>
  </si>
  <si>
    <t>il</t>
  </si>
  <si>
    <t>in qualità di legale rappresentante di</t>
  </si>
  <si>
    <t xml:space="preserve">con sede legale in </t>
  </si>
  <si>
    <t>Il/La sottoscritto/a</t>
  </si>
  <si>
    <t>FORMULARIO DI PROGETTO</t>
  </si>
  <si>
    <t xml:space="preserve">nato/a a </t>
  </si>
  <si>
    <t>A</t>
  </si>
  <si>
    <t>B</t>
  </si>
  <si>
    <t>C</t>
  </si>
  <si>
    <t>D</t>
  </si>
  <si>
    <t>E</t>
  </si>
  <si>
    <t>CATEGORIA</t>
  </si>
  <si>
    <t>NATURA GIURIDICA</t>
  </si>
  <si>
    <r>
      <t>Ai sensi del</t>
    </r>
    <r>
      <rPr>
        <i/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 xml:space="preserve">Regolamento UE n. 679/2016, autorizzo espressamente l’utilizzo dei dati riportati nel presente allegato utile per la partecipazione all’Avviso pubblico </t>
    </r>
    <r>
      <rPr>
        <b/>
        <sz val="9"/>
        <color rgb="FF000000"/>
        <rFont val="Calibri"/>
        <family val="2"/>
        <scheme val="minor"/>
      </rPr>
      <t>Apulia Film Fund</t>
    </r>
    <r>
      <rPr>
        <sz val="9"/>
        <color rgb="FF000000"/>
        <rFont val="Calibri"/>
        <family val="2"/>
        <scheme val="minor"/>
      </rPr>
      <t>.</t>
    </r>
  </si>
  <si>
    <t>Eventuale società di distribuzione audiovisiva / Broadcaster / SVOD (obbligatorio per categoria A B e D)</t>
  </si>
  <si>
    <t>Tipologia accordo</t>
  </si>
  <si>
    <t>TIPOLOGIA PROGETTO</t>
  </si>
  <si>
    <t>TIPOLOGIA ACCORDO</t>
  </si>
  <si>
    <t>Coproduzione</t>
  </si>
  <si>
    <t>Produzione associata</t>
  </si>
  <si>
    <t>Categoria e Tipologia progetto</t>
  </si>
  <si>
    <t>Categoria A - Lungometraggio di finzione con una durata minima di 52 minuti, a principale sfruttamento cinematografico</t>
  </si>
  <si>
    <t>Categoria B - Opera singola televisiva con una durata complessiva minima di 90 minuti, destinata principalmente alla trasmissione televisiva</t>
  </si>
  <si>
    <t>Categoria B - Opera singola web con una durata complessiva minima di 90 minuti, destinata principalmente alla trasmissione SVOD</t>
  </si>
  <si>
    <t>Categoria B - Opera seriale televisiva con una durata complessiva minima di 90 minuti, destinata principalmente alla trasmissione televisiva</t>
  </si>
  <si>
    <t>Categoria B - Opera seriale web con una durata complessiva minima di 90 minuti, destinata principalmente alla trasmissione SVOD</t>
  </si>
  <si>
    <t>Categoria C - Documentario creativo con una durata minima di 52 minuti, a principale sfruttamento cinematografico</t>
  </si>
  <si>
    <t>Categoria C - Documentario creativo singolo, non principalmente destinato allo sfruttamento cinematografico</t>
  </si>
  <si>
    <t>Categoria C - Documentario creativo seriale, non principalmente destinato allo sfruttamento cinematografico</t>
  </si>
  <si>
    <t>Categoria D - Lungometraggio di animazione con una durata minima di 52 minuti</t>
  </si>
  <si>
    <t>Categoria D - Opera seriale di animazione con una durata minima di 24 minuti</t>
  </si>
  <si>
    <t>Categoria E - Cortometraggio di finzione con una durata inferiore ai 52 minuti</t>
  </si>
  <si>
    <t>Categoria E - Cortometraggio musicale (videoclip)</t>
  </si>
  <si>
    <t>Telefono</t>
  </si>
  <si>
    <r>
      <t xml:space="preserve">CHIEDE </t>
    </r>
    <r>
      <rPr>
        <sz val="10"/>
        <color rgb="FF000000"/>
        <rFont val="Calibri"/>
        <family val="2"/>
        <scheme val="minor"/>
      </rPr>
      <t>di poter partecipare all'Avviso pubblico</t>
    </r>
    <r>
      <rPr>
        <b/>
        <sz val="10"/>
        <color rgb="FF000000"/>
        <rFont val="Calibri"/>
        <family val="2"/>
        <scheme val="minor"/>
      </rPr>
      <t xml:space="preserve"> Apulia Film Fund</t>
    </r>
    <r>
      <rPr>
        <sz val="10"/>
        <color rgb="FF000000"/>
        <rFont val="Calibri"/>
        <family val="2"/>
        <scheme val="minor"/>
      </rPr>
      <t xml:space="preserve"> 
con la seguente proposta progettuale di opera audiovisiva:</t>
    </r>
  </si>
  <si>
    <t>ULA Impresa proponente</t>
  </si>
  <si>
    <t>Periodo postproduzione</t>
  </si>
  <si>
    <t>Dati anagrafici e profilo del Soggetto proponente</t>
  </si>
  <si>
    <t>* Ai sensi dell'art.7 par.4, il progetto si considera concluso quando:
- le attività sono state realizzate integralmente,
- le spese sono state sostenute,
- abbia realizzato l’obiettivo per cui è stato ammesso a finanziamento, 
- sia stata consegnata la copia campione dell’opera audiovisiva.</t>
  </si>
  <si>
    <t xml:space="preserve">Cronoprogramma del progetto </t>
  </si>
  <si>
    <t>(il formato delle date è gg-mm-aa)</t>
  </si>
  <si>
    <t>Totale giorni*</t>
  </si>
  <si>
    <t>*Il sabato è considerato lavorativo e incluso nel calcolo</t>
  </si>
  <si>
    <t>Periodo preparazione generale</t>
  </si>
  <si>
    <t>Periodo lavorazione generale</t>
  </si>
  <si>
    <t>Data di conclusione del progetto*</t>
  </si>
  <si>
    <t>Canale distributivo</t>
  </si>
  <si>
    <t>Totale sotto la linea</t>
  </si>
  <si>
    <t>Totale sopra la linea</t>
  </si>
  <si>
    <t xml:space="preserve">Copertura finanziaria (pari al totale dei finanziamenti confermati) </t>
  </si>
  <si>
    <t>Piano dei costi</t>
  </si>
  <si>
    <t>Elenco delle spese e Contributo richiesto</t>
  </si>
  <si>
    <t>Percentuale di rimborso</t>
  </si>
  <si>
    <t>Contributo richiesto</t>
  </si>
  <si>
    <t>00/00/00</t>
  </si>
  <si>
    <t>Se il contributo richiesto è maggiore di 150.000€, compilare l'allegato relativo alle verifiche antimafia</t>
  </si>
  <si>
    <t>Cast artistico*</t>
  </si>
  <si>
    <t>Cast tecnico*</t>
  </si>
  <si>
    <r>
      <t xml:space="preserve">* </t>
    </r>
    <r>
      <rPr>
        <i/>
        <sz val="8"/>
        <color rgb="FF000000"/>
        <rFont val="Calibri"/>
        <family val="2"/>
        <scheme val="minor"/>
      </rPr>
      <t>esclusi figurazioni, figurazioni speciali e tirocinanti</t>
    </r>
  </si>
  <si>
    <t>Numero totale lavoratori</t>
  </si>
  <si>
    <t>Numero totale lavoratori iscritti alla Production guide</t>
  </si>
  <si>
    <t>Documento informatico firmato digitalmente dal legale rappresentante, ai sensi del testo unico D.P.R. 28 dicembre 2000, n. 445, del D.Lgs. 7 marzo 2005, n. 82 e norme collegate, il quale sostituisce il testo cartaceo e la firma autografa</t>
  </si>
  <si>
    <t>SVOD</t>
  </si>
  <si>
    <t>Location fuori Puglia (elencare le location esterne al territorio pugliese):</t>
  </si>
  <si>
    <t>Location in Puglia (elencare le location del territorio pugliese e specificare se dichiarate all'interno della sceneggiatura):</t>
  </si>
  <si>
    <t>Valorizzazione o autenticità del patrimonio artistico, culturale, storico, ambientale, paesaggistico, enogastronomico ed artigianale della Puglia, all’interno della narrazione:</t>
  </si>
  <si>
    <t>Eventuali note per progetti categoria D:</t>
  </si>
  <si>
    <t>TOTALE COSTO DI PRODUZIONE</t>
  </si>
  <si>
    <t>Finanziamento regionale (da indicare Apulia Film Fund)</t>
  </si>
  <si>
    <t>interessi passivi</t>
  </si>
  <si>
    <t>ASSICURAZIONI</t>
  </si>
  <si>
    <t>PREORGANIZZAZIONE</t>
  </si>
  <si>
    <t>MUSICA</t>
  </si>
  <si>
    <t>EDIZIONE</t>
  </si>
  <si>
    <t>TRASPORTI</t>
  </si>
  <si>
    <t>ESTERNI</t>
  </si>
  <si>
    <t>MEZZI TECNICI</t>
  </si>
  <si>
    <t>INTERNI DAL VERO</t>
  </si>
  <si>
    <t>TEATRI E COSTRUZIONI</t>
  </si>
  <si>
    <t>SCENOGRAFIA</t>
  </si>
  <si>
    <t>COSTUMI</t>
  </si>
  <si>
    <t>PERSONALE ARTISTICO</t>
  </si>
  <si>
    <t>MAESTRANZE</t>
  </si>
  <si>
    <t>PERSONALE TECNICO</t>
  </si>
  <si>
    <t>PRODUZIONE</t>
  </si>
  <si>
    <t>DIREZIONE</t>
  </si>
  <si>
    <t>Agenzie</t>
  </si>
  <si>
    <t>TITOLO SPESA</t>
  </si>
  <si>
    <t>DETTAGLIO COSTO</t>
  </si>
  <si>
    <t xml:space="preserve">SOGGETTO E SCENEGGIATURA  </t>
  </si>
  <si>
    <t>Opzione diritti d'autore</t>
    <phoneticPr fontId="0" type="noConversion"/>
  </si>
  <si>
    <t>Soggetto</t>
  </si>
  <si>
    <t>Sceneggiatura</t>
  </si>
  <si>
    <t>Traduzioni</t>
  </si>
  <si>
    <t xml:space="preserve">Revisione </t>
  </si>
  <si>
    <t>Oneri Sociali su euro</t>
    <phoneticPr fontId="0" type="noConversion"/>
  </si>
  <si>
    <t>X</t>
  </si>
  <si>
    <t>perc.</t>
  </si>
  <si>
    <t xml:space="preserve"> </t>
  </si>
  <si>
    <t>TOTALE 01</t>
  </si>
  <si>
    <t>Consulenza regia</t>
  </si>
  <si>
    <t>Perc.</t>
  </si>
  <si>
    <t>TOTALE   02</t>
  </si>
  <si>
    <t>ATTORI PRINCIPALI</t>
  </si>
  <si>
    <t>pose</t>
  </si>
  <si>
    <t>comp/posa</t>
  </si>
  <si>
    <t>Attore</t>
  </si>
  <si>
    <t xml:space="preserve">Consulenza Attori </t>
  </si>
  <si>
    <t>Oneri Sociali su euro</t>
  </si>
  <si>
    <t>TOTALE  03</t>
  </si>
  <si>
    <t>Totale Costi Sopra la Linea</t>
  </si>
  <si>
    <t>Prod esecutivo - inclusi O.S.-</t>
  </si>
  <si>
    <t>Organizzatore Generale</t>
  </si>
  <si>
    <t>forfait x  €</t>
  </si>
  <si>
    <t>Direttore di Produzione</t>
  </si>
  <si>
    <t>Pre/post prod.</t>
  </si>
  <si>
    <t>sett. x  €</t>
  </si>
  <si>
    <t>Coordinatrice di Produzione</t>
  </si>
  <si>
    <t>Location Manager</t>
  </si>
  <si>
    <t>Ispettore di Produzione</t>
  </si>
  <si>
    <t>Segretario di produzione</t>
  </si>
  <si>
    <t xml:space="preserve">Amministratore  </t>
  </si>
  <si>
    <t xml:space="preserve">Cassiere </t>
  </si>
  <si>
    <t>Runners</t>
  </si>
  <si>
    <t>Straordinari, notturni e festivi</t>
  </si>
  <si>
    <t>flat</t>
  </si>
  <si>
    <t>TOTALE      04</t>
  </si>
  <si>
    <t>REPARTO REGIA</t>
  </si>
  <si>
    <t xml:space="preserve">Aiuto Regista </t>
  </si>
  <si>
    <t xml:space="preserve">Assistente alla regia  </t>
  </si>
  <si>
    <t>2° Assistente alla regia</t>
  </si>
  <si>
    <t>Segretaria di Edizione</t>
  </si>
  <si>
    <t>Casting ruoli principali (no o.s.)</t>
  </si>
  <si>
    <t>TOTALE      05</t>
  </si>
  <si>
    <t>REPARTO MONTAGGIO</t>
  </si>
  <si>
    <t>Montatore</t>
  </si>
  <si>
    <t>Assistente Montatore</t>
  </si>
  <si>
    <t>2° Assistente Montatore</t>
  </si>
  <si>
    <t>Montatore suono</t>
  </si>
  <si>
    <t>Coordinatore di edizione</t>
  </si>
  <si>
    <t>TOTALE      06</t>
  </si>
  <si>
    <t xml:space="preserve">Direttore della Fotografia  </t>
  </si>
  <si>
    <t xml:space="preserve">Operatore di macchina  </t>
  </si>
  <si>
    <t>Assistenti operatore / DIT</t>
  </si>
  <si>
    <t>Aiuto operatore / Data</t>
  </si>
  <si>
    <t>Video Assist</t>
  </si>
  <si>
    <t>Operatore subacqueo  / steadycam</t>
  </si>
  <si>
    <t>Fotografo di scena</t>
  </si>
  <si>
    <t>Tecnico del Suono</t>
  </si>
  <si>
    <t xml:space="preserve">Microfonista </t>
  </si>
  <si>
    <t>Architetto Scenografo</t>
  </si>
  <si>
    <t>Assistente scenografo</t>
  </si>
  <si>
    <t xml:space="preserve">Arredatore </t>
  </si>
  <si>
    <t xml:space="preserve">Aiuto Arredatore </t>
  </si>
  <si>
    <t xml:space="preserve">Costumista </t>
  </si>
  <si>
    <t>Aiuto costumista</t>
  </si>
  <si>
    <t>Assistente costumista</t>
  </si>
  <si>
    <t xml:space="preserve">Truccatore </t>
  </si>
  <si>
    <t>Aiuto truccatore\aggiunto</t>
  </si>
  <si>
    <t>Giornalieri</t>
  </si>
  <si>
    <t>numero</t>
  </si>
  <si>
    <t xml:space="preserve">Parrucchiere </t>
  </si>
  <si>
    <t>Aiuto trucco/parrucco</t>
  </si>
  <si>
    <t xml:space="preserve">Straordinari </t>
  </si>
  <si>
    <t>ore lavorate  X</t>
  </si>
  <si>
    <t>Notturni</t>
  </si>
  <si>
    <t>TOTALE    07</t>
  </si>
  <si>
    <t xml:space="preserve">C. squadra Elettricisti </t>
  </si>
  <si>
    <t>Carico/scarico</t>
  </si>
  <si>
    <t>Elettricisti  (X num.)</t>
  </si>
  <si>
    <t xml:space="preserve">C. squadra Macchinisti </t>
  </si>
  <si>
    <t>Macchinisti (X num.)</t>
  </si>
  <si>
    <t>Gruppisti</t>
  </si>
  <si>
    <t xml:space="preserve">Capo Sarta </t>
  </si>
  <si>
    <t>Prep./ricons.</t>
  </si>
  <si>
    <t>Sarte    (X num.)</t>
  </si>
  <si>
    <t xml:space="preserve">Giornalieri </t>
  </si>
  <si>
    <t>pres. x  €</t>
  </si>
  <si>
    <t>C.squadra attrezzisti</t>
  </si>
  <si>
    <t>Aiuto Attrezzisti (X num.)</t>
  </si>
  <si>
    <t>Scenotecnici (X num.)</t>
  </si>
  <si>
    <t>Falegnami (X num.)</t>
  </si>
  <si>
    <t>Pittori di scena (X n.)</t>
  </si>
  <si>
    <t>Manovali</t>
  </si>
  <si>
    <t>Autisti   (X num.)</t>
  </si>
  <si>
    <t>TOTALE 08</t>
  </si>
  <si>
    <t>Attori  Secondari</t>
  </si>
  <si>
    <t>pose x €</t>
  </si>
  <si>
    <t>Consulenze attori secondari</t>
  </si>
  <si>
    <t>Ruoli Minori</t>
  </si>
  <si>
    <t>Generici</t>
  </si>
  <si>
    <t>Controfigure e stunt</t>
  </si>
  <si>
    <t>Minori e accompagni</t>
  </si>
  <si>
    <t>Casting  integrazioni</t>
  </si>
  <si>
    <t>Capogruppo</t>
  </si>
  <si>
    <t>Ass. capogruppo</t>
  </si>
  <si>
    <t>TOTALE   09</t>
  </si>
  <si>
    <t>Nolo e acquisto costumi cast</t>
  </si>
  <si>
    <t>Mat. Trucco</t>
  </si>
  <si>
    <t>x</t>
  </si>
  <si>
    <t>Mat. Parrucchiere</t>
  </si>
  <si>
    <t>Parrucche acconciature</t>
  </si>
  <si>
    <t>Accessori</t>
  </si>
  <si>
    <t>Materiali sartoria e lavanderia</t>
  </si>
  <si>
    <t>Danni e indennizzi</t>
  </si>
  <si>
    <t>Balilla trucco e parrucco</t>
  </si>
  <si>
    <t>TOTALE  10</t>
  </si>
  <si>
    <t xml:space="preserve">Arredamento/Tappezzeria </t>
  </si>
  <si>
    <t>Fabbisogno scena</t>
  </si>
  <si>
    <t>Veicoli  e natanti di scena</t>
  </si>
  <si>
    <t>Cibi e bevande di scena</t>
  </si>
  <si>
    <t>Animali di scena</t>
  </si>
  <si>
    <t>materiali FX</t>
  </si>
  <si>
    <t>Materiale Attrezzisti</t>
  </si>
  <si>
    <t>Piante e fiori di scena</t>
  </si>
  <si>
    <t>Oggetti speciali</t>
  </si>
  <si>
    <t>Danni e rotture</t>
  </si>
  <si>
    <t>Effetto pioggia</t>
  </si>
  <si>
    <t>Varie</t>
  </si>
  <si>
    <t>Balille attrezzisti</t>
  </si>
  <si>
    <t>TOTALE  11</t>
  </si>
  <si>
    <t>Noleggio teatri di posa</t>
  </si>
  <si>
    <t>TOTALE  12</t>
  </si>
  <si>
    <t>Nolo ambienti interni</t>
    <phoneticPr fontId="0" type="noConversion"/>
  </si>
  <si>
    <t>Nolo ambienti esterni</t>
    <phoneticPr fontId="0" type="noConversion"/>
  </si>
  <si>
    <t>Stazione ferroviaria / Aeroporto</t>
  </si>
  <si>
    <t>Adattamenti</t>
  </si>
  <si>
    <t>TOTALE  13</t>
  </si>
  <si>
    <t>Nolo Macchina da presa</t>
  </si>
  <si>
    <t>Materiale elettricisti</t>
  </si>
  <si>
    <t>Materiale macchinisti</t>
  </si>
  <si>
    <t>Nolo App. Sonori</t>
  </si>
  <si>
    <t>Gelatine e accessori</t>
  </si>
  <si>
    <t>Consumo lampade</t>
  </si>
  <si>
    <t>Materiale di consumo</t>
  </si>
  <si>
    <t>Materiale fotografico</t>
  </si>
  <si>
    <t>Materiale Operatori e steady</t>
  </si>
  <si>
    <t>Balilla elettricisti e macchinisti</t>
  </si>
  <si>
    <t>Balilla attrezzisti</t>
  </si>
  <si>
    <t>Balilla ass operatore - DIT</t>
  </si>
  <si>
    <t>Guasti e rotture</t>
  </si>
  <si>
    <t>Balille diverse</t>
  </si>
  <si>
    <t>Nolo Steadycam</t>
  </si>
  <si>
    <t>Attrezzature speciali (piattaforma, drone, elicottero, etc)</t>
  </si>
  <si>
    <t>TOTALE   14</t>
  </si>
  <si>
    <t>Occupaz. luoghi privati</t>
  </si>
  <si>
    <t>Ocluoghi Pubbl.acc ZTL</t>
  </si>
  <si>
    <t xml:space="preserve">gg. </t>
  </si>
  <si>
    <t xml:space="preserve"> x  €</t>
  </si>
  <si>
    <t>Affitto locali</t>
  </si>
  <si>
    <t>Viaggio attori protagonisti/Regista</t>
  </si>
  <si>
    <t>n.</t>
  </si>
  <si>
    <t>Viaggi  Troupe / attori</t>
  </si>
  <si>
    <t>Diarie Regista e Attori Protagonisti</t>
  </si>
  <si>
    <t xml:space="preserve">pers. X gg. </t>
  </si>
  <si>
    <t>Diarie Attori (X num.)</t>
  </si>
  <si>
    <t>Diarie Troupe (X n.)</t>
  </si>
  <si>
    <t>Hotel Regista e Attrori Protagonisti</t>
  </si>
  <si>
    <t>Hotel Attori (X num.)</t>
  </si>
  <si>
    <t>Hotel  Troupe (X n.)</t>
  </si>
  <si>
    <t>Cestini</t>
  </si>
  <si>
    <t>numero</t>
    <phoneticPr fontId="0" type="noConversion"/>
  </si>
  <si>
    <t>cestini generici e vari</t>
  </si>
  <si>
    <t xml:space="preserve">Spedizioni </t>
  </si>
  <si>
    <t>Security e fire safety</t>
    <phoneticPr fontId="0" type="noConversion"/>
  </si>
  <si>
    <t>Safety e first aid</t>
    <phoneticPr fontId="0" type="noConversion"/>
  </si>
  <si>
    <t>Danni e  rotture</t>
  </si>
  <si>
    <t>TOTALE     15</t>
  </si>
  <si>
    <t xml:space="preserve">Autovetture e pulmini (X num.) </t>
  </si>
  <si>
    <t>Autocarri    (X num.)</t>
  </si>
  <si>
    <t>Furgone M.d.p.</t>
  </si>
  <si>
    <t>Furgone Attrezzisti</t>
  </si>
  <si>
    <t>Sartoria mobile</t>
  </si>
  <si>
    <t>Roulottes trucco</t>
  </si>
  <si>
    <t>Tricamper</t>
  </si>
  <si>
    <t>Cinemobile</t>
  </si>
  <si>
    <t>Botticella (II gruppo)</t>
  </si>
  <si>
    <t>Funzionam. gruppo</t>
  </si>
  <si>
    <t>ore di moto  X</t>
  </si>
  <si>
    <t>Imbarcazioni di servizio</t>
  </si>
  <si>
    <t>Rimborsi locomozione</t>
  </si>
  <si>
    <t>Chilometraggi</t>
    <phoneticPr fontId="0" type="noConversion"/>
  </si>
  <si>
    <t>TOTALE  16</t>
  </si>
  <si>
    <t>SUPPORTI DIGITALI E PELLICOLA</t>
  </si>
  <si>
    <t>Negativo scena X metri</t>
  </si>
  <si>
    <t>x  €</t>
  </si>
  <si>
    <t>Schede Flash</t>
  </si>
  <si>
    <t xml:space="preserve">Hard Disk  </t>
  </si>
  <si>
    <t>TOTALE    17</t>
  </si>
  <si>
    <t>LAVORAZIONI LABORATORIO</t>
  </si>
  <si>
    <t xml:space="preserve"> Sviluppo Neg. Scena X mt.</t>
  </si>
  <si>
    <t>Titoli e Truke</t>
  </si>
  <si>
    <t>Color Correction</t>
  </si>
  <si>
    <t xml:space="preserve">Grading </t>
  </si>
  <si>
    <t>Conforming</t>
  </si>
  <si>
    <t>Altre lavorazioni video</t>
  </si>
  <si>
    <t>Versione finale 4k</t>
  </si>
  <si>
    <t xml:space="preserve">Forfait laboratorio </t>
  </si>
  <si>
    <t>Varie laboratorio</t>
  </si>
  <si>
    <t>Effetti Speciali Digitali e Post Digitale</t>
  </si>
  <si>
    <t>TOTALE     18</t>
  </si>
  <si>
    <t>Forfait Edizione</t>
  </si>
  <si>
    <t xml:space="preserve">Nolo AVID o simili     </t>
  </si>
  <si>
    <t>sett x €</t>
  </si>
  <si>
    <t>Nolo Protools o simili</t>
  </si>
  <si>
    <t>Trascrizioni</t>
  </si>
  <si>
    <t>h. x €</t>
  </si>
  <si>
    <t>Direttore Doppiaggio</t>
  </si>
  <si>
    <t>turni x €</t>
  </si>
  <si>
    <t>Assistente Doppiaggio</t>
  </si>
  <si>
    <t xml:space="preserve">Doppiatori  </t>
  </si>
  <si>
    <t>Sala  doppiaggio</t>
  </si>
  <si>
    <t>Rumoristi</t>
  </si>
  <si>
    <t xml:space="preserve">Sincronizzaz. Colonne </t>
  </si>
  <si>
    <t>Sottotitoli  a FORFAIT</t>
  </si>
  <si>
    <t>Repertorio video</t>
  </si>
  <si>
    <t>TOTALE  19</t>
  </si>
  <si>
    <t>Forfait</t>
  </si>
  <si>
    <t>Diritti Dolby</t>
  </si>
  <si>
    <t>TOTALE  20</t>
  </si>
  <si>
    <t>Sopralluoghi</t>
  </si>
  <si>
    <t>Fotografie</t>
  </si>
  <si>
    <t>Viaggi  Preparazione</t>
  </si>
  <si>
    <t>Hotel Preparaz. - N.</t>
  </si>
  <si>
    <t>pers. X gg.</t>
  </si>
  <si>
    <t>Diarie Preparaz. - N.</t>
  </si>
  <si>
    <t>Provini attori</t>
    <phoneticPr fontId="0" type="noConversion"/>
  </si>
  <si>
    <t>Personale tecnico</t>
  </si>
  <si>
    <t>Cestini, Bar e Ristorante</t>
  </si>
  <si>
    <t>Rappresentanza</t>
  </si>
  <si>
    <t>Postelegrafoniche</t>
  </si>
  <si>
    <t>Locomozioni</t>
  </si>
  <si>
    <t>TOTALE   21</t>
  </si>
  <si>
    <t>Fideiussioni</t>
  </si>
  <si>
    <t>TOTALE   22</t>
  </si>
  <si>
    <t xml:space="preserve">SPESE VARIE </t>
  </si>
  <si>
    <t>Affitto e pulizia uffici</t>
  </si>
  <si>
    <t>Cancelleria</t>
  </si>
  <si>
    <t>Spese mediche</t>
  </si>
  <si>
    <t>Spese notarili e legali</t>
  </si>
  <si>
    <t>ufficio stampa</t>
  </si>
  <si>
    <t>Bar e Ristorante</t>
  </si>
  <si>
    <t>Sicurezza sul lavoro</t>
  </si>
  <si>
    <t>Backstage</t>
  </si>
  <si>
    <t>TOTALE   23</t>
  </si>
  <si>
    <t>Totale Costi Sotto la Linea</t>
  </si>
  <si>
    <t>Totale Costi Sopra e Sotto la Linea</t>
  </si>
  <si>
    <t>IMPREVISTI, SPESE GENERALI E PRODUCER FEE</t>
  </si>
  <si>
    <t>€</t>
  </si>
  <si>
    <t>TOTALE     24</t>
  </si>
  <si>
    <t>TOTALE  GENERALE</t>
  </si>
  <si>
    <t>Attori principali</t>
  </si>
  <si>
    <t>Produzione</t>
  </si>
  <si>
    <t>Diritti musica</t>
  </si>
  <si>
    <t>Altri contributi differiti e/o in natura/servizi</t>
  </si>
  <si>
    <t>%</t>
  </si>
  <si>
    <r>
      <t>2.</t>
    </r>
    <r>
      <rPr>
        <sz val="7"/>
        <color rgb="FF000000"/>
        <rFont val="Times New Roman"/>
        <family val="1"/>
      </rPr>
      <t> </t>
    </r>
    <r>
      <rPr>
        <sz val="10"/>
        <color rgb="FF000000"/>
        <rFont val="Calibri"/>
        <family val="2"/>
      </rPr>
      <t>Spese per fornitura di servizi, prestazione e compensi consulenze, effettuate ai sensi dell'art.9</t>
    </r>
  </si>
  <si>
    <r>
      <t>4.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Beni durevoli noleggiati da fornitori con sede legale in Puglia</t>
    </r>
  </si>
  <si>
    <t>3. Beni di consumo non durevoli acquisiti da fornitori con sede legale in Puglia</t>
  </si>
  <si>
    <t>indirizzo, CAP</t>
  </si>
  <si>
    <t>Rating di legalità</t>
  </si>
  <si>
    <t>Criteri di premialità</t>
  </si>
  <si>
    <t>1. Regista o maggioranza dei registi donna</t>
  </si>
  <si>
    <t>2. Autori dell’opera come individuati dalla legge 633/1941 in maggioranza donne</t>
  </si>
  <si>
    <t>Telefono e PEC</t>
  </si>
  <si>
    <t>3.c. Regista residente in Puglia e iscritto alla Production guide.</t>
  </si>
  <si>
    <t>4. Almeno 5 attori residenti in Puglia e iscritti alla Production guide nei ruoli primari, comprimari o secondari</t>
  </si>
  <si>
    <t>Produttore istante</t>
  </si>
  <si>
    <t>Sala  premix e mixage</t>
  </si>
  <si>
    <t>Evidenziare in giallo le spese da sostenere in Puglia</t>
  </si>
  <si>
    <t>5. Almeno 2 capi reparto (tra i reparti fotografia, scenografia, costumi, montaggio, musiche) residenti in Puglia e iscritti alla Production guide</t>
  </si>
  <si>
    <t>3.a. Regista under 35;
        oppure</t>
  </si>
  <si>
    <t>3.b. Opera prima o seconda;
         oppure</t>
  </si>
  <si>
    <t xml:space="preserve">Valorizzazione (prevedendoli come set) dei siti della Rete Ecologica Regionale </t>
  </si>
  <si>
    <t>(in caso affermativo, indicare quali siti)</t>
  </si>
  <si>
    <t>(in caso affermativo, indicare ruolo e nominativo)</t>
  </si>
  <si>
    <t>(in caso affermativo, indicare ruolo e, se già individuato, nominativo)</t>
  </si>
  <si>
    <t>(in caso affermativo, indicare ruolo, reparto e, se già individuato, nominativo)</t>
  </si>
  <si>
    <t>Ulteriori elementi di valutazione</t>
  </si>
  <si>
    <t xml:space="preserve">Patrimonio netto dell'impresa istante risultante dall’ultimo bilancio approvato e depositato. Per le imprese non obbligate alla redazione del bilancio il PN si desume sulla base di un bilancio redatto ex Artt. da 2423 a 2425 del Codice Civile da un professionista abilitato. </t>
  </si>
  <si>
    <t xml:space="preserve">Ecoturismo e valorizzazione della Rete Ecologica Regionale </t>
  </si>
  <si>
    <t>Strategie di diffusione e distribuzione dell’opera, con particolare riferimento all’individuazione del pubblico nazionale ed internazionale di riferimento e potenziale artistico dell’opera audiovisiva in relazione alla selezione in festival in Italia e all’estero:</t>
  </si>
  <si>
    <r>
      <t>5.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Noleggio di location afferenti in via esclusiva al progetto e localizzate in Puglia</t>
    </r>
  </si>
  <si>
    <r>
      <t>6.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Costi per permessi e autorizzazioni localizzate in Puglia</t>
    </r>
  </si>
  <si>
    <r>
      <t>7.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Spese sostenute per strutture ricettive localizzate in Puglia</t>
    </r>
  </si>
  <si>
    <t>Per il dettaglio delle spese seguenti fa fede il testo dell'Avviso:</t>
  </si>
  <si>
    <t>1. Lordo busta paga del personale dipendente a tempo determinato o indeterminato, residente in Puglia, iscritto al database Production Guide</t>
  </si>
  <si>
    <t>(in caso affermativo, indicare quale certificato o l'impegno ad adempiere)</t>
  </si>
  <si>
    <t>Possesso di sistemi di gestione ambientale certificati - Emas o ISO 14001
oppure
Impegno a ottenere una certificazione per la sostenibilità ambientale dell’opera, rilasciata da soggetti certificatori abilitati;</t>
  </si>
  <si>
    <t>(il formato delle date è gg/mm/aa)</t>
  </si>
  <si>
    <t>Profilo dell'impresa proponente</t>
  </si>
  <si>
    <t>Se coproduttore, indicare percentuale</t>
  </si>
  <si>
    <t>Nome sociale</t>
  </si>
  <si>
    <t>1.1</t>
  </si>
  <si>
    <t>PREVENTIVO ANALITICO DEI COSTI DI PRODUZIONE - Allegato 1b</t>
  </si>
  <si>
    <t>Apulia Film Fund – Allegato 1a</t>
  </si>
  <si>
    <t>PIANO FINANZIARIO - Allegato 1d</t>
  </si>
  <si>
    <t>BILANCIO TOTALE DI PRODUZIONE - Allegato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</si>
</sst>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dd/mm/yy;@"/>
    <numFmt numFmtId="166" formatCode="0.0%"/>
    <numFmt numFmtId="167" formatCode="_-* #,##0.00_-;\-* #,##0.00_-;_-* \-??_-;_-@_-"/>
    <numFmt numFmtId="168" formatCode="_-* #,##0_-;\-* #,##0_-;_-* \-_-;_-@_-"/>
    <numFmt numFmtId="169" formatCode="0.0"/>
    <numFmt numFmtId="170" formatCode="00"/>
    <numFmt numFmtId="171" formatCode="00#"/>
    <numFmt numFmtId="172" formatCode="#,##0.0"/>
  </numFmts>
  <fonts count="46">
    <font>
      <sz val="10"/>
      <color rgb="FF000000"/>
      <name val="Times New Roman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A6A6A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A6A6A6"/>
      <name val="Calibri"/>
      <family val="2"/>
      <scheme val="minor"/>
    </font>
    <font>
      <i/>
      <sz val="8"/>
      <color rgb="FF000000"/>
      <name val="Calibri (Corpo)_x0000_"/>
    </font>
    <font>
      <i/>
      <sz val="8"/>
      <color rgb="FF000000"/>
      <name val="Calibri (Corpo)"/>
    </font>
    <font>
      <sz val="7"/>
      <color rgb="FF000000"/>
      <name val="Times New Roman"/>
      <family val="1"/>
    </font>
    <font>
      <sz val="10"/>
      <name val="Arial"/>
      <family val="2"/>
    </font>
    <font>
      <sz val="9"/>
      <name val="Genev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4"/>
      <name val="Calibri"/>
      <family val="2"/>
      <scheme val="minor"/>
    </font>
    <font>
      <u/>
      <sz val="8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2" tint="-9.9978637043366805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theme="0" tint="-0.34998626667073579"/>
      </right>
      <top style="medium">
        <color rgb="FFBFBFBF"/>
      </top>
      <bottom style="medium">
        <color rgb="FFBFBFBF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rgb="FFA6A6A6"/>
      </top>
      <bottom style="medium">
        <color rgb="FFBFBFBF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BFBFBF"/>
      </left>
      <right/>
      <top style="medium">
        <color theme="0" tint="-0.34998626667073579"/>
      </top>
      <bottom style="medium">
        <color rgb="FFA6A6A6"/>
      </bottom>
      <diagonal/>
    </border>
    <border>
      <left/>
      <right style="medium">
        <color rgb="FFBFBFBF"/>
      </right>
      <top style="medium">
        <color theme="0" tint="-0.34998626667073579"/>
      </top>
      <bottom style="medium">
        <color rgb="FFA6A6A6"/>
      </bottom>
      <diagonal/>
    </border>
    <border>
      <left style="medium">
        <color rgb="FFBFBFBF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 style="medium">
        <color rgb="FFA6A6A6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rgb="FFA6A6A6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rgb="FFBFBFBF"/>
      </bottom>
      <diagonal/>
    </border>
    <border>
      <left/>
      <right/>
      <top style="medium">
        <color theme="2" tint="-0.249977111117893"/>
      </top>
      <bottom style="medium">
        <color rgb="FFBFBFBF"/>
      </bottom>
      <diagonal/>
    </border>
    <border>
      <left style="medium">
        <color rgb="FFBFBFBF"/>
      </left>
      <right/>
      <top style="medium">
        <color theme="2" tint="-0.249977111117893"/>
      </top>
      <bottom/>
      <diagonal/>
    </border>
    <border>
      <left/>
      <right style="medium">
        <color rgb="FFA6A6A6"/>
      </right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medium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medium">
        <color theme="0" tint="-0.34998626667073579"/>
      </bottom>
      <diagonal/>
    </border>
    <border>
      <left style="medium">
        <color theme="2" tint="-0.249977111117893"/>
      </left>
      <right/>
      <top style="medium">
        <color rgb="FFBFBFBF"/>
      </top>
      <bottom style="medium">
        <color rgb="FFBFBFBF"/>
      </bottom>
      <diagonal/>
    </border>
    <border>
      <left style="medium">
        <color theme="0" tint="-0.34998626667073579"/>
      </left>
      <right style="medium">
        <color theme="2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2" tint="-0.249977111117893"/>
      </left>
      <right/>
      <top style="medium">
        <color rgb="FFA6A6A6"/>
      </top>
      <bottom style="medium">
        <color theme="2" tint="-0.249977111117893"/>
      </bottom>
      <diagonal/>
    </border>
    <border>
      <left/>
      <right/>
      <top style="medium">
        <color rgb="FFA6A6A6"/>
      </top>
      <bottom style="medium">
        <color theme="2" tint="-0.249977111117893"/>
      </bottom>
      <diagonal/>
    </border>
    <border>
      <left/>
      <right style="medium">
        <color rgb="FFA6A6A6"/>
      </right>
      <top style="medium">
        <color rgb="FFA6A6A6"/>
      </top>
      <bottom style="medium">
        <color theme="2" tint="-0.249977111117893"/>
      </bottom>
      <diagonal/>
    </border>
    <border>
      <left style="medium">
        <color rgb="FFA6A6A6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0" tint="-0.34998626667073579"/>
      </left>
      <right style="medium">
        <color rgb="FFBFBFBF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27" fillId="0" borderId="0"/>
    <xf numFmtId="167" fontId="28" fillId="0" borderId="0" applyFill="0" applyBorder="0" applyAlignment="0" applyProtection="0"/>
    <xf numFmtId="168" fontId="28" fillId="0" borderId="0" applyFill="0" applyBorder="0" applyAlignment="0" applyProtection="0"/>
    <xf numFmtId="9" fontId="27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7" fillId="0" borderId="0" xfId="3" applyFont="1" applyAlignment="1"/>
    <xf numFmtId="0" fontId="12" fillId="0" borderId="26" xfId="3" applyFont="1" applyBorder="1" applyAlignment="1">
      <alignment horizontal="left" vertical="center" wrapText="1"/>
    </xf>
    <xf numFmtId="0" fontId="11" fillId="3" borderId="27" xfId="3" applyFont="1" applyFill="1" applyBorder="1" applyAlignment="1">
      <alignment horizontal="center" vertical="center" wrapText="1"/>
    </xf>
    <xf numFmtId="0" fontId="11" fillId="3" borderId="28" xfId="3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/>
    </xf>
    <xf numFmtId="164" fontId="8" fillId="3" borderId="0" xfId="3" applyNumberFormat="1" applyFont="1" applyFill="1" applyBorder="1" applyAlignment="1">
      <alignment horizontal="left" vertical="center"/>
    </xf>
    <xf numFmtId="164" fontId="8" fillId="3" borderId="29" xfId="3" applyNumberFormat="1" applyFont="1" applyFill="1" applyBorder="1" applyAlignment="1">
      <alignment horizontal="left" vertical="center"/>
    </xf>
    <xf numFmtId="0" fontId="12" fillId="0" borderId="26" xfId="3" applyFont="1" applyBorder="1" applyAlignment="1">
      <alignment horizontal="right" vertical="center" wrapText="1"/>
    </xf>
    <xf numFmtId="164" fontId="11" fillId="0" borderId="30" xfId="3" applyNumberFormat="1" applyFont="1" applyBorder="1" applyAlignment="1">
      <alignment vertical="center"/>
    </xf>
    <xf numFmtId="164" fontId="11" fillId="0" borderId="31" xfId="3" applyNumberFormat="1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29" xfId="3" applyFont="1" applyBorder="1" applyAlignment="1">
      <alignment vertical="center"/>
    </xf>
    <xf numFmtId="164" fontId="8" fillId="0" borderId="30" xfId="3" applyNumberFormat="1" applyFont="1" applyBorder="1" applyAlignment="1">
      <alignment vertical="center"/>
    </xf>
    <xf numFmtId="164" fontId="8" fillId="0" borderId="31" xfId="3" applyNumberFormat="1" applyFont="1" applyBorder="1" applyAlignment="1">
      <alignment vertical="center"/>
    </xf>
    <xf numFmtId="0" fontId="13" fillId="4" borderId="0" xfId="3" applyFont="1" applyFill="1" applyBorder="1" applyAlignment="1">
      <alignment horizontal="left" vertical="center" wrapText="1"/>
    </xf>
    <xf numFmtId="0" fontId="11" fillId="3" borderId="26" xfId="3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11" fillId="3" borderId="0" xfId="3" applyFont="1" applyFill="1" applyBorder="1" applyAlignment="1">
      <alignment horizontal="center" vertical="center"/>
    </xf>
    <xf numFmtId="164" fontId="8" fillId="0" borderId="32" xfId="3" applyNumberFormat="1" applyFont="1" applyBorder="1" applyAlignment="1">
      <alignment vertical="center"/>
    </xf>
    <xf numFmtId="164" fontId="8" fillId="0" borderId="33" xfId="3" applyNumberFormat="1" applyFont="1" applyBorder="1" applyAlignment="1">
      <alignment vertical="center"/>
    </xf>
    <xf numFmtId="0" fontId="8" fillId="0" borderId="0" xfId="3" applyFont="1" applyAlignment="1">
      <alignment horizontal="left" vertical="center"/>
    </xf>
    <xf numFmtId="0" fontId="8" fillId="4" borderId="0" xfId="3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right" vertical="center"/>
    </xf>
    <xf numFmtId="0" fontId="14" fillId="6" borderId="12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vertical="center" wrapText="1"/>
    </xf>
    <xf numFmtId="0" fontId="14" fillId="6" borderId="19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/>
    </xf>
    <xf numFmtId="165" fontId="14" fillId="0" borderId="15" xfId="0" applyNumberFormat="1" applyFont="1" applyBorder="1" applyAlignment="1">
      <alignment horizontal="center" vertical="center" wrapText="1"/>
    </xf>
    <xf numFmtId="0" fontId="14" fillId="6" borderId="40" xfId="0" applyFont="1" applyFill="1" applyBorder="1"/>
    <xf numFmtId="0" fontId="14" fillId="6" borderId="0" xfId="0" applyFont="1" applyFill="1" applyBorder="1"/>
    <xf numFmtId="165" fontId="14" fillId="0" borderId="35" xfId="0" applyNumberFormat="1" applyFont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166" fontId="14" fillId="6" borderId="35" xfId="2" applyNumberFormat="1" applyFont="1" applyFill="1" applyBorder="1" applyAlignment="1">
      <alignment horizontal="center"/>
    </xf>
    <xf numFmtId="44" fontId="16" fillId="6" borderId="35" xfId="1" applyFont="1" applyFill="1" applyBorder="1" applyAlignment="1">
      <alignment vertical="center" wrapText="1"/>
    </xf>
    <xf numFmtId="44" fontId="16" fillId="6" borderId="35" xfId="1" applyFont="1" applyFill="1" applyBorder="1" applyAlignment="1">
      <alignment horizontal="justify" vertical="center" wrapText="1"/>
    </xf>
    <xf numFmtId="44" fontId="14" fillId="6" borderId="35" xfId="1" applyFont="1" applyFill="1" applyBorder="1" applyAlignment="1">
      <alignment horizontal="justify" vertical="center" wrapText="1"/>
    </xf>
    <xf numFmtId="0" fontId="14" fillId="6" borderId="35" xfId="0" applyFont="1" applyFill="1" applyBorder="1" applyAlignment="1">
      <alignment vertical="center" wrapText="1"/>
    </xf>
    <xf numFmtId="0" fontId="16" fillId="6" borderId="35" xfId="0" applyFont="1" applyFill="1" applyBorder="1" applyAlignment="1">
      <alignment horizontal="right" vertical="center" wrapText="1"/>
    </xf>
    <xf numFmtId="0" fontId="14" fillId="6" borderId="49" xfId="0" applyFont="1" applyFill="1" applyBorder="1" applyAlignment="1">
      <alignment horizontal="center" vertical="center" wrapText="1"/>
    </xf>
    <xf numFmtId="14" fontId="14" fillId="0" borderId="50" xfId="0" applyNumberFormat="1" applyFont="1" applyBorder="1"/>
    <xf numFmtId="0" fontId="29" fillId="0" borderId="0" xfId="4" applyFont="1" applyFill="1"/>
    <xf numFmtId="0" fontId="29" fillId="0" borderId="0" xfId="4" applyFont="1" applyFill="1" applyBorder="1" applyProtection="1">
      <protection locked="0"/>
    </xf>
    <xf numFmtId="0" fontId="32" fillId="0" borderId="53" xfId="4" applyFont="1" applyFill="1" applyBorder="1" applyAlignment="1">
      <alignment horizontal="center"/>
    </xf>
    <xf numFmtId="169" fontId="32" fillId="0" borderId="53" xfId="4" applyNumberFormat="1" applyFont="1" applyFill="1" applyBorder="1" applyAlignment="1">
      <alignment horizontal="center"/>
    </xf>
    <xf numFmtId="4" fontId="32" fillId="0" borderId="53" xfId="4" applyNumberFormat="1" applyFont="1" applyFill="1" applyBorder="1" applyAlignment="1">
      <alignment horizontal="right"/>
    </xf>
    <xf numFmtId="0" fontId="33" fillId="0" borderId="6" xfId="4" applyFont="1" applyFill="1" applyBorder="1" applyAlignment="1" applyProtection="1">
      <alignment horizontal="centerContinuous" vertical="center"/>
      <protection locked="0"/>
    </xf>
    <xf numFmtId="0" fontId="33" fillId="0" borderId="52" xfId="4" applyFont="1" applyFill="1" applyBorder="1" applyAlignment="1" applyProtection="1">
      <alignment horizontal="center" vertical="center"/>
      <protection locked="0"/>
    </xf>
    <xf numFmtId="3" fontId="33" fillId="0" borderId="2" xfId="4" applyNumberFormat="1" applyFont="1" applyFill="1" applyBorder="1" applyAlignment="1" applyProtection="1">
      <alignment horizontal="centerContinuous" vertical="center"/>
      <protection locked="0"/>
    </xf>
    <xf numFmtId="169" fontId="33" fillId="0" borderId="51" xfId="4" applyNumberFormat="1" applyFont="1" applyFill="1" applyBorder="1" applyAlignment="1" applyProtection="1">
      <alignment horizontal="center" vertical="center"/>
      <protection locked="0"/>
    </xf>
    <xf numFmtId="0" fontId="33" fillId="0" borderId="51" xfId="4" applyFont="1" applyFill="1" applyBorder="1" applyAlignment="1">
      <alignment horizontal="centerContinuous"/>
    </xf>
    <xf numFmtId="4" fontId="33" fillId="0" borderId="51" xfId="4" applyNumberFormat="1" applyFont="1" applyFill="1" applyBorder="1" applyAlignment="1" applyProtection="1">
      <alignment horizontal="right" vertical="center"/>
      <protection locked="0"/>
    </xf>
    <xf numFmtId="3" fontId="33" fillId="0" borderId="52" xfId="4" applyNumberFormat="1" applyFont="1" applyFill="1" applyBorder="1" applyAlignment="1" applyProtection="1">
      <alignment horizontal="centerContinuous" vertical="center"/>
      <protection locked="0"/>
    </xf>
    <xf numFmtId="0" fontId="30" fillId="0" borderId="54" xfId="4" applyFont="1" applyFill="1" applyBorder="1" applyAlignment="1"/>
    <xf numFmtId="0" fontId="29" fillId="0" borderId="54" xfId="4" applyFont="1" applyFill="1" applyBorder="1" applyAlignment="1">
      <alignment horizontal="center"/>
    </xf>
    <xf numFmtId="0" fontId="29" fillId="0" borderId="54" xfId="4" applyFont="1" applyFill="1" applyBorder="1" applyAlignment="1"/>
    <xf numFmtId="169" fontId="29" fillId="0" borderId="54" xfId="4" applyNumberFormat="1" applyFont="1" applyFill="1" applyBorder="1" applyAlignment="1">
      <alignment horizontal="center"/>
    </xf>
    <xf numFmtId="4" fontId="33" fillId="0" borderId="0" xfId="4" applyNumberFormat="1" applyFont="1" applyFill="1" applyBorder="1" applyAlignment="1" applyProtection="1">
      <alignment horizontal="right"/>
      <protection locked="0"/>
    </xf>
    <xf numFmtId="3" fontId="30" fillId="0" borderId="0" xfId="4" applyNumberFormat="1" applyFont="1" applyFill="1" applyBorder="1" applyAlignment="1" applyProtection="1">
      <alignment horizontal="center"/>
      <protection locked="0"/>
    </xf>
    <xf numFmtId="0" fontId="31" fillId="0" borderId="0" xfId="4" applyFont="1" applyFill="1" applyBorder="1" applyAlignment="1" applyProtection="1">
      <alignment horizontal="center"/>
      <protection locked="0"/>
    </xf>
    <xf numFmtId="3" fontId="31" fillId="0" borderId="55" xfId="4" applyNumberFormat="1" applyFont="1" applyFill="1" applyBorder="1" applyAlignment="1" applyProtection="1">
      <alignment horizontal="left"/>
      <protection locked="0"/>
    </xf>
    <xf numFmtId="169" fontId="31" fillId="0" borderId="55" xfId="4" applyNumberFormat="1" applyFont="1" applyFill="1" applyBorder="1" applyAlignment="1" applyProtection="1">
      <alignment horizontal="center"/>
      <protection locked="0"/>
    </xf>
    <xf numFmtId="3" fontId="29" fillId="0" borderId="55" xfId="4" applyNumberFormat="1" applyFont="1" applyFill="1" applyBorder="1" applyAlignment="1" applyProtection="1">
      <alignment horizontal="center"/>
      <protection locked="0"/>
    </xf>
    <xf numFmtId="4" fontId="31" fillId="0" borderId="55" xfId="4" applyNumberFormat="1" applyFont="1" applyFill="1" applyBorder="1" applyAlignment="1" applyProtection="1">
      <alignment horizontal="right"/>
      <protection locked="0"/>
    </xf>
    <xf numFmtId="3" fontId="29" fillId="0" borderId="56" xfId="4" applyNumberFormat="1" applyFont="1" applyFill="1" applyBorder="1" applyAlignment="1" applyProtection="1">
      <alignment horizontal="center"/>
      <protection locked="0"/>
    </xf>
    <xf numFmtId="3" fontId="31" fillId="0" borderId="57" xfId="4" applyNumberFormat="1" applyFont="1" applyFill="1" applyBorder="1" applyAlignment="1" applyProtection="1">
      <alignment horizontal="left"/>
      <protection locked="0"/>
    </xf>
    <xf numFmtId="169" fontId="31" fillId="0" borderId="57" xfId="4" applyNumberFormat="1" applyFont="1" applyFill="1" applyBorder="1" applyAlignment="1" applyProtection="1">
      <alignment horizontal="center"/>
      <protection locked="0"/>
    </xf>
    <xf numFmtId="3" fontId="29" fillId="0" borderId="57" xfId="4" applyNumberFormat="1" applyFont="1" applyFill="1" applyBorder="1" applyAlignment="1" applyProtection="1">
      <protection locked="0"/>
    </xf>
    <xf numFmtId="4" fontId="31" fillId="0" borderId="57" xfId="4" applyNumberFormat="1" applyFont="1" applyFill="1" applyBorder="1" applyAlignment="1" applyProtection="1">
      <alignment horizontal="right"/>
      <protection locked="0"/>
    </xf>
    <xf numFmtId="3" fontId="29" fillId="0" borderId="56" xfId="4" applyNumberFormat="1" applyFont="1" applyFill="1" applyBorder="1" applyAlignment="1" applyProtection="1">
      <protection locked="0"/>
    </xf>
    <xf numFmtId="3" fontId="29" fillId="0" borderId="57" xfId="4" applyNumberFormat="1" applyFont="1" applyFill="1" applyBorder="1" applyAlignment="1" applyProtection="1">
      <alignment horizontal="right"/>
      <protection locked="0"/>
    </xf>
    <xf numFmtId="3" fontId="29" fillId="0" borderId="57" xfId="4" applyNumberFormat="1" applyFont="1" applyFill="1" applyBorder="1" applyAlignment="1" applyProtection="1">
      <alignment horizontal="center"/>
      <protection locked="0"/>
    </xf>
    <xf numFmtId="4" fontId="31" fillId="0" borderId="0" xfId="4" applyNumberFormat="1" applyFont="1" applyFill="1" applyBorder="1" applyAlignment="1" applyProtection="1">
      <alignment horizontal="right"/>
      <protection locked="0"/>
    </xf>
    <xf numFmtId="0" fontId="29" fillId="0" borderId="58" xfId="4" applyFont="1" applyFill="1" applyBorder="1"/>
    <xf numFmtId="0" fontId="31" fillId="0" borderId="0" xfId="4" applyFont="1" applyFill="1" applyBorder="1" applyAlignment="1">
      <alignment horizontal="center"/>
    </xf>
    <xf numFmtId="3" fontId="31" fillId="9" borderId="57" xfId="4" applyNumberFormat="1" applyFont="1" applyFill="1" applyBorder="1" applyAlignment="1" applyProtection="1">
      <alignment horizontal="left"/>
      <protection locked="0"/>
    </xf>
    <xf numFmtId="3" fontId="31" fillId="0" borderId="57" xfId="4" applyNumberFormat="1" applyFont="1" applyFill="1" applyBorder="1" applyAlignment="1" applyProtection="1">
      <alignment horizontal="center"/>
      <protection locked="0"/>
    </xf>
    <xf numFmtId="3" fontId="31" fillId="0" borderId="0" xfId="4" applyNumberFormat="1" applyFont="1" applyFill="1" applyBorder="1" applyAlignment="1" applyProtection="1">
      <alignment horizontal="left"/>
      <protection locked="0"/>
    </xf>
    <xf numFmtId="169" fontId="31" fillId="0" borderId="0" xfId="4" applyNumberFormat="1" applyFont="1" applyFill="1" applyBorder="1" applyAlignment="1" applyProtection="1">
      <alignment horizontal="center"/>
      <protection locked="0"/>
    </xf>
    <xf numFmtId="3" fontId="29" fillId="0" borderId="0" xfId="4" applyNumberFormat="1" applyFont="1" applyFill="1" applyBorder="1" applyAlignment="1" applyProtection="1">
      <alignment horizontal="center"/>
      <protection locked="0"/>
    </xf>
    <xf numFmtId="4" fontId="29" fillId="0" borderId="0" xfId="4" applyNumberFormat="1" applyFont="1" applyFill="1" applyBorder="1" applyProtection="1">
      <protection locked="0"/>
    </xf>
    <xf numFmtId="9" fontId="31" fillId="0" borderId="51" xfId="4" applyNumberFormat="1" applyFont="1" applyFill="1" applyBorder="1" applyAlignment="1" applyProtection="1">
      <alignment horizontal="right"/>
      <protection locked="0"/>
    </xf>
    <xf numFmtId="0" fontId="30" fillId="0" borderId="0" xfId="4" applyFont="1" applyFill="1" applyBorder="1" applyAlignment="1" applyProtection="1">
      <protection locked="0"/>
    </xf>
    <xf numFmtId="3" fontId="30" fillId="0" borderId="0" xfId="4" applyNumberFormat="1" applyFont="1" applyFill="1" applyBorder="1" applyAlignment="1" applyProtection="1">
      <alignment horizontal="left"/>
      <protection locked="0"/>
    </xf>
    <xf numFmtId="4" fontId="29" fillId="0" borderId="53" xfId="4" applyNumberFormat="1" applyFont="1" applyFill="1" applyBorder="1" applyProtection="1">
      <protection locked="0"/>
    </xf>
    <xf numFmtId="0" fontId="29" fillId="0" borderId="55" xfId="4" applyFont="1" applyFill="1" applyBorder="1" applyProtection="1">
      <protection locked="0"/>
    </xf>
    <xf numFmtId="171" fontId="31" fillId="0" borderId="0" xfId="4" applyNumberFormat="1" applyFont="1" applyFill="1" applyBorder="1" applyAlignment="1" applyProtection="1">
      <alignment horizontal="center"/>
      <protection locked="0"/>
    </xf>
    <xf numFmtId="0" fontId="30" fillId="0" borderId="0" xfId="4" applyFont="1" applyFill="1" applyBorder="1" applyProtection="1">
      <protection locked="0"/>
    </xf>
    <xf numFmtId="0" fontId="33" fillId="0" borderId="0" xfId="4" applyFont="1" applyFill="1" applyBorder="1" applyAlignment="1" applyProtection="1">
      <alignment horizontal="center"/>
      <protection locked="0"/>
    </xf>
    <xf numFmtId="3" fontId="33" fillId="0" borderId="0" xfId="4" applyNumberFormat="1" applyFont="1" applyFill="1" applyBorder="1" applyAlignment="1" applyProtection="1">
      <alignment horizontal="left"/>
      <protection locked="0"/>
    </xf>
    <xf numFmtId="169" fontId="33" fillId="0" borderId="0" xfId="4" applyNumberFormat="1" applyFont="1" applyFill="1" applyBorder="1" applyAlignment="1" applyProtection="1">
      <alignment horizontal="center"/>
      <protection locked="0"/>
    </xf>
    <xf numFmtId="0" fontId="29" fillId="0" borderId="0" xfId="4" applyFont="1" applyFill="1" applyAlignment="1">
      <alignment horizontal="center"/>
    </xf>
    <xf numFmtId="0" fontId="35" fillId="0" borderId="52" xfId="4" applyFont="1" applyFill="1" applyBorder="1" applyAlignment="1">
      <alignment horizontal="center"/>
    </xf>
    <xf numFmtId="0" fontId="35" fillId="0" borderId="52" xfId="4" applyFont="1" applyFill="1" applyBorder="1" applyAlignment="1"/>
    <xf numFmtId="169" fontId="33" fillId="0" borderId="52" xfId="4" applyNumberFormat="1" applyFont="1" applyFill="1" applyBorder="1" applyAlignment="1" applyProtection="1">
      <alignment horizontal="center"/>
      <protection locked="0"/>
    </xf>
    <xf numFmtId="0" fontId="29" fillId="0" borderId="52" xfId="4" applyFont="1" applyFill="1" applyBorder="1"/>
    <xf numFmtId="4" fontId="30" fillId="0" borderId="52" xfId="4" applyNumberFormat="1" applyFont="1" applyFill="1" applyBorder="1" applyAlignment="1" applyProtection="1">
      <alignment horizontal="right"/>
      <protection locked="0"/>
    </xf>
    <xf numFmtId="3" fontId="30" fillId="0" borderId="2" xfId="4" applyNumberFormat="1" applyFont="1" applyFill="1" applyBorder="1" applyAlignment="1" applyProtection="1">
      <alignment horizontal="center"/>
      <protection locked="0"/>
    </xf>
    <xf numFmtId="171" fontId="32" fillId="0" borderId="0" xfId="4" applyNumberFormat="1" applyFont="1" applyFill="1" applyBorder="1" applyAlignment="1" applyProtection="1">
      <protection locked="0"/>
    </xf>
    <xf numFmtId="0" fontId="35" fillId="0" borderId="0" xfId="4" applyFont="1" applyFill="1" applyBorder="1" applyAlignment="1">
      <alignment horizontal="center"/>
    </xf>
    <xf numFmtId="0" fontId="35" fillId="0" borderId="0" xfId="4" applyFont="1" applyFill="1" applyBorder="1" applyAlignment="1"/>
    <xf numFmtId="4" fontId="30" fillId="0" borderId="0" xfId="4" applyNumberFormat="1" applyFont="1" applyFill="1" applyBorder="1" applyProtection="1">
      <protection locked="0"/>
    </xf>
    <xf numFmtId="0" fontId="29" fillId="9" borderId="0" xfId="4" applyFont="1" applyFill="1" applyBorder="1" applyProtection="1">
      <protection locked="0"/>
    </xf>
    <xf numFmtId="0" fontId="29" fillId="10" borderId="0" xfId="4" applyFont="1" applyFill="1" applyBorder="1" applyProtection="1">
      <protection locked="0"/>
    </xf>
    <xf numFmtId="0" fontId="31" fillId="10" borderId="0" xfId="4" applyFont="1" applyFill="1" applyBorder="1" applyAlignment="1" applyProtection="1">
      <alignment horizontal="center"/>
      <protection locked="0"/>
    </xf>
    <xf numFmtId="3" fontId="31" fillId="10" borderId="0" xfId="4" applyNumberFormat="1" applyFont="1" applyFill="1" applyBorder="1" applyAlignment="1" applyProtection="1">
      <alignment horizontal="left"/>
      <protection locked="0"/>
    </xf>
    <xf numFmtId="169" fontId="31" fillId="10" borderId="0" xfId="4" applyNumberFormat="1" applyFont="1" applyFill="1" applyBorder="1" applyAlignment="1" applyProtection="1">
      <alignment horizontal="center"/>
      <protection locked="0"/>
    </xf>
    <xf numFmtId="3" fontId="29" fillId="10" borderId="0" xfId="4" applyNumberFormat="1" applyFont="1" applyFill="1" applyBorder="1" applyAlignment="1" applyProtection="1">
      <alignment horizontal="center"/>
      <protection locked="0"/>
    </xf>
    <xf numFmtId="4" fontId="31" fillId="10" borderId="0" xfId="4" applyNumberFormat="1" applyFont="1" applyFill="1" applyBorder="1" applyAlignment="1" applyProtection="1">
      <alignment horizontal="right"/>
      <protection locked="0"/>
    </xf>
    <xf numFmtId="0" fontId="29" fillId="10" borderId="0" xfId="4" applyFont="1" applyFill="1"/>
    <xf numFmtId="169" fontId="31" fillId="0" borderId="51" xfId="4" applyNumberFormat="1" applyFont="1" applyFill="1" applyBorder="1" applyAlignment="1" applyProtection="1">
      <alignment horizontal="center"/>
      <protection locked="0"/>
    </xf>
    <xf numFmtId="3" fontId="31" fillId="0" borderId="0" xfId="4" applyNumberFormat="1" applyFont="1" applyFill="1" applyBorder="1" applyAlignment="1" applyProtection="1">
      <alignment horizontal="center"/>
      <protection locked="0"/>
    </xf>
    <xf numFmtId="0" fontId="36" fillId="10" borderId="0" xfId="4" applyFont="1" applyFill="1"/>
    <xf numFmtId="0" fontId="31" fillId="0" borderId="51" xfId="4" applyFont="1" applyFill="1" applyBorder="1" applyAlignment="1" applyProtection="1">
      <alignment horizontal="center"/>
      <protection locked="0"/>
    </xf>
    <xf numFmtId="169" fontId="31" fillId="0" borderId="51" xfId="4" applyNumberFormat="1" applyFont="1" applyBorder="1" applyAlignment="1" applyProtection="1">
      <alignment horizontal="center"/>
      <protection locked="0"/>
    </xf>
    <xf numFmtId="169" fontId="31" fillId="0" borderId="0" xfId="4" applyNumberFormat="1" applyFont="1" applyBorder="1" applyAlignment="1" applyProtection="1">
      <alignment horizontal="center"/>
      <protection locked="0"/>
    </xf>
    <xf numFmtId="0" fontId="31" fillId="0" borderId="0" xfId="4" applyFont="1" applyFill="1" applyBorder="1" applyAlignment="1" applyProtection="1">
      <alignment horizontal="left"/>
      <protection locked="0"/>
    </xf>
    <xf numFmtId="0" fontId="29" fillId="0" borderId="0" xfId="4" applyFont="1" applyFill="1" applyBorder="1" applyAlignment="1" applyProtection="1">
      <alignment horizontal="center"/>
      <protection locked="0"/>
    </xf>
    <xf numFmtId="0" fontId="29" fillId="0" borderId="57" xfId="4" applyFont="1" applyFill="1" applyBorder="1" applyProtection="1">
      <protection locked="0"/>
    </xf>
    <xf numFmtId="0" fontId="31" fillId="0" borderId="57" xfId="4" applyFont="1" applyFill="1" applyBorder="1" applyAlignment="1" applyProtection="1">
      <alignment horizontal="center"/>
      <protection locked="0"/>
    </xf>
    <xf numFmtId="4" fontId="31" fillId="9" borderId="55" xfId="4" applyNumberFormat="1" applyFont="1" applyFill="1" applyBorder="1" applyAlignment="1" applyProtection="1">
      <alignment horizontal="right"/>
      <protection locked="0"/>
    </xf>
    <xf numFmtId="0" fontId="29" fillId="0" borderId="0" xfId="4" applyFont="1" applyFill="1" applyAlignment="1">
      <alignment vertical="top"/>
    </xf>
    <xf numFmtId="4" fontId="29" fillId="0" borderId="54" xfId="4" applyNumberFormat="1" applyFont="1" applyFill="1" applyBorder="1" applyProtection="1">
      <protection locked="0"/>
    </xf>
    <xf numFmtId="4" fontId="31" fillId="9" borderId="57" xfId="4" applyNumberFormat="1" applyFont="1" applyFill="1" applyBorder="1" applyAlignment="1" applyProtection="1">
      <alignment horizontal="right"/>
      <protection locked="0"/>
    </xf>
    <xf numFmtId="169" fontId="31" fillId="10" borderId="51" xfId="4" applyNumberFormat="1" applyFont="1" applyFill="1" applyBorder="1" applyAlignment="1" applyProtection="1">
      <alignment horizontal="center"/>
      <protection locked="0"/>
    </xf>
    <xf numFmtId="3" fontId="31" fillId="10" borderId="0" xfId="4" applyNumberFormat="1" applyFont="1" applyFill="1" applyBorder="1" applyAlignment="1" applyProtection="1">
      <alignment horizontal="center"/>
      <protection locked="0"/>
    </xf>
    <xf numFmtId="4" fontId="31" fillId="10" borderId="57" xfId="4" applyNumberFormat="1" applyFont="1" applyFill="1" applyBorder="1" applyAlignment="1" applyProtection="1">
      <alignment horizontal="right"/>
      <protection locked="0"/>
    </xf>
    <xf numFmtId="3" fontId="29" fillId="10" borderId="56" xfId="4" applyNumberFormat="1" applyFont="1" applyFill="1" applyBorder="1" applyAlignment="1" applyProtection="1">
      <alignment horizontal="center"/>
      <protection locked="0"/>
    </xf>
    <xf numFmtId="169" fontId="31" fillId="9" borderId="51" xfId="4" applyNumberFormat="1" applyFont="1" applyFill="1" applyBorder="1" applyAlignment="1" applyProtection="1">
      <alignment horizontal="center"/>
      <protection locked="0"/>
    </xf>
    <xf numFmtId="0" fontId="29" fillId="0" borderId="0" xfId="4" applyFont="1" applyFill="1" applyBorder="1"/>
    <xf numFmtId="3" fontId="31" fillId="0" borderId="57" xfId="4" applyNumberFormat="1" applyFont="1" applyFill="1" applyBorder="1" applyAlignment="1" applyProtection="1">
      <alignment horizontal="right"/>
      <protection locked="0"/>
    </xf>
    <xf numFmtId="3" fontId="31" fillId="0" borderId="55" xfId="4" applyNumberFormat="1" applyFont="1" applyFill="1" applyBorder="1" applyAlignment="1" applyProtection="1">
      <alignment horizontal="center"/>
      <protection locked="0"/>
    </xf>
    <xf numFmtId="3" fontId="31" fillId="0" borderId="55" xfId="4" applyNumberFormat="1" applyFont="1" applyFill="1" applyBorder="1" applyAlignment="1" applyProtection="1">
      <alignment horizontal="right"/>
      <protection locked="0"/>
    </xf>
    <xf numFmtId="4" fontId="31" fillId="0" borderId="55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0" fontId="29" fillId="0" borderId="55" xfId="4" applyFont="1" applyFill="1" applyBorder="1"/>
    <xf numFmtId="169" fontId="31" fillId="0" borderId="51" xfId="4" applyNumberFormat="1" applyFont="1" applyFill="1" applyBorder="1" applyAlignment="1">
      <alignment horizontal="center"/>
    </xf>
    <xf numFmtId="0" fontId="30" fillId="0" borderId="57" xfId="4" applyFont="1" applyFill="1" applyBorder="1" applyProtection="1">
      <protection locked="0"/>
    </xf>
    <xf numFmtId="4" fontId="31" fillId="0" borderId="55" xfId="4" applyNumberFormat="1" applyFont="1" applyFill="1" applyBorder="1" applyAlignment="1" applyProtection="1">
      <alignment horizontal="left"/>
      <protection locked="0"/>
    </xf>
    <xf numFmtId="4" fontId="29" fillId="0" borderId="56" xfId="4" applyNumberFormat="1" applyFont="1" applyFill="1" applyBorder="1" applyAlignment="1" applyProtection="1">
      <alignment horizontal="center"/>
      <protection locked="0"/>
    </xf>
    <xf numFmtId="172" fontId="31" fillId="0" borderId="55" xfId="4" applyNumberFormat="1" applyFont="1" applyFill="1" applyBorder="1" applyAlignment="1" applyProtection="1">
      <alignment horizontal="center"/>
      <protection locked="0"/>
    </xf>
    <xf numFmtId="4" fontId="29" fillId="0" borderId="57" xfId="4" applyNumberFormat="1" applyFont="1" applyFill="1" applyBorder="1" applyAlignment="1" applyProtection="1">
      <alignment horizontal="right"/>
      <protection locked="0"/>
    </xf>
    <xf numFmtId="4" fontId="29" fillId="0" borderId="55" xfId="4" applyNumberFormat="1" applyFont="1" applyFill="1" applyBorder="1" applyProtection="1">
      <protection locked="0"/>
    </xf>
    <xf numFmtId="4" fontId="31" fillId="0" borderId="0" xfId="4" applyNumberFormat="1" applyFont="1" applyFill="1" applyBorder="1" applyAlignment="1" applyProtection="1">
      <alignment horizontal="left"/>
      <protection locked="0"/>
    </xf>
    <xf numFmtId="4" fontId="29" fillId="0" borderId="0" xfId="4" applyNumberFormat="1" applyFont="1" applyFill="1" applyBorder="1" applyAlignment="1" applyProtection="1">
      <alignment horizontal="center"/>
      <protection locked="0"/>
    </xf>
    <xf numFmtId="4" fontId="31" fillId="0" borderId="0" xfId="4" applyNumberFormat="1" applyFont="1" applyFill="1" applyBorder="1" applyAlignment="1" applyProtection="1">
      <alignment horizontal="center"/>
      <protection locked="0"/>
    </xf>
    <xf numFmtId="4" fontId="29" fillId="0" borderId="55" xfId="4" applyNumberFormat="1" applyFont="1" applyFill="1" applyBorder="1" applyAlignment="1" applyProtection="1">
      <alignment horizontal="center"/>
      <protection locked="0"/>
    </xf>
    <xf numFmtId="4" fontId="31" fillId="0" borderId="57" xfId="4" applyNumberFormat="1" applyFont="1" applyFill="1" applyBorder="1" applyAlignment="1" applyProtection="1">
      <alignment horizontal="left"/>
      <protection locked="0"/>
    </xf>
    <xf numFmtId="4" fontId="29" fillId="0" borderId="57" xfId="4" applyNumberFormat="1" applyFont="1" applyFill="1" applyBorder="1" applyAlignment="1" applyProtection="1">
      <alignment horizontal="center"/>
      <protection locked="0"/>
    </xf>
    <xf numFmtId="4" fontId="30" fillId="0" borderId="58" xfId="4" applyNumberFormat="1" applyFont="1" applyFill="1" applyBorder="1" applyAlignment="1" applyProtection="1">
      <protection locked="0"/>
    </xf>
    <xf numFmtId="4" fontId="29" fillId="0" borderId="58" xfId="4" applyNumberFormat="1" applyFont="1" applyFill="1" applyBorder="1" applyAlignment="1">
      <alignment horizontal="center"/>
    </xf>
    <xf numFmtId="4" fontId="29" fillId="0" borderId="58" xfId="4" applyNumberFormat="1" applyFont="1" applyFill="1" applyBorder="1" applyAlignment="1"/>
    <xf numFmtId="169" fontId="31" fillId="0" borderId="60" xfId="4" applyNumberFormat="1" applyFont="1" applyFill="1" applyBorder="1" applyAlignment="1" applyProtection="1">
      <alignment horizontal="center"/>
      <protection locked="0"/>
    </xf>
    <xf numFmtId="4" fontId="29" fillId="10" borderId="57" xfId="4" applyNumberFormat="1" applyFont="1" applyFill="1" applyBorder="1" applyProtection="1">
      <protection locked="0"/>
    </xf>
    <xf numFmtId="4" fontId="31" fillId="10" borderId="57" xfId="4" applyNumberFormat="1" applyFont="1" applyFill="1" applyBorder="1" applyAlignment="1" applyProtection="1">
      <alignment horizontal="left"/>
      <protection locked="0"/>
    </xf>
    <xf numFmtId="169" fontId="31" fillId="10" borderId="57" xfId="4" applyNumberFormat="1" applyFont="1" applyFill="1" applyBorder="1" applyAlignment="1" applyProtection="1">
      <alignment horizontal="center"/>
      <protection locked="0"/>
    </xf>
    <xf numFmtId="4" fontId="29" fillId="10" borderId="57" xfId="4" applyNumberFormat="1" applyFont="1" applyFill="1" applyBorder="1" applyAlignment="1" applyProtection="1">
      <alignment horizontal="center"/>
      <protection locked="0"/>
    </xf>
    <xf numFmtId="4" fontId="29" fillId="10" borderId="56" xfId="4" applyNumberFormat="1" applyFont="1" applyFill="1" applyBorder="1" applyAlignment="1" applyProtection="1">
      <alignment horizontal="center"/>
      <protection locked="0"/>
    </xf>
    <xf numFmtId="3" fontId="31" fillId="0" borderId="59" xfId="4" applyNumberFormat="1" applyFont="1" applyFill="1" applyBorder="1" applyAlignment="1">
      <alignment horizontal="center"/>
    </xf>
    <xf numFmtId="3" fontId="31" fillId="0" borderId="59" xfId="4" applyNumberFormat="1" applyFont="1" applyBorder="1" applyAlignment="1">
      <alignment horizontal="center"/>
    </xf>
    <xf numFmtId="3" fontId="31" fillId="0" borderId="51" xfId="4" applyNumberFormat="1" applyFont="1" applyFill="1" applyBorder="1" applyAlignment="1">
      <alignment horizontal="center"/>
    </xf>
    <xf numFmtId="3" fontId="31" fillId="0" borderId="51" xfId="4" applyNumberFormat="1" applyFont="1" applyFill="1" applyBorder="1" applyAlignment="1" applyProtection="1">
      <alignment horizontal="center"/>
      <protection locked="0"/>
    </xf>
    <xf numFmtId="0" fontId="30" fillId="10" borderId="0" xfId="4" applyFont="1" applyFill="1"/>
    <xf numFmtId="4" fontId="31" fillId="0" borderId="57" xfId="4" applyNumberFormat="1" applyFont="1" applyFill="1" applyBorder="1" applyAlignment="1" applyProtection="1">
      <alignment horizontal="center"/>
      <protection locked="0"/>
    </xf>
    <xf numFmtId="169" fontId="31" fillId="0" borderId="58" xfId="4" applyNumberFormat="1" applyFont="1" applyFill="1" applyBorder="1" applyAlignment="1" applyProtection="1">
      <alignment horizontal="center"/>
      <protection locked="0"/>
    </xf>
    <xf numFmtId="4" fontId="31" fillId="0" borderId="51" xfId="4" applyNumberFormat="1" applyFont="1" applyFill="1" applyBorder="1" applyAlignment="1" applyProtection="1">
      <protection locked="0"/>
    </xf>
    <xf numFmtId="4" fontId="29" fillId="0" borderId="56" xfId="4" applyNumberFormat="1" applyFont="1" applyFill="1" applyBorder="1" applyAlignment="1" applyProtection="1">
      <protection locked="0"/>
    </xf>
    <xf numFmtId="4" fontId="31" fillId="0" borderId="55" xfId="4" applyNumberFormat="1" applyFont="1" applyFill="1" applyBorder="1" applyAlignment="1" applyProtection="1">
      <protection locked="0"/>
    </xf>
    <xf numFmtId="4" fontId="31" fillId="0" borderId="55" xfId="4" applyNumberFormat="1" applyFont="1" applyFill="1" applyBorder="1" applyAlignment="1" applyProtection="1">
      <alignment horizontal="center"/>
      <protection locked="0"/>
    </xf>
    <xf numFmtId="4" fontId="31" fillId="0" borderId="0" xfId="4" applyNumberFormat="1" applyFont="1" applyFill="1" applyBorder="1" applyAlignment="1" applyProtection="1">
      <protection locked="0"/>
    </xf>
    <xf numFmtId="4" fontId="30" fillId="0" borderId="0" xfId="4" applyNumberFormat="1" applyFont="1" applyFill="1" applyBorder="1" applyAlignment="1" applyProtection="1">
      <protection locked="0"/>
    </xf>
    <xf numFmtId="4" fontId="29" fillId="0" borderId="55" xfId="4" applyNumberFormat="1" applyFont="1" applyBorder="1" applyProtection="1">
      <protection locked="0"/>
    </xf>
    <xf numFmtId="169" fontId="31" fillId="0" borderId="55" xfId="4" applyNumberFormat="1" applyFont="1" applyBorder="1" applyAlignment="1" applyProtection="1">
      <alignment horizontal="center"/>
      <protection locked="0"/>
    </xf>
    <xf numFmtId="4" fontId="31" fillId="0" borderId="55" xfId="4" applyNumberFormat="1" applyFont="1" applyBorder="1" applyAlignment="1" applyProtection="1">
      <alignment horizontal="center"/>
      <protection locked="0"/>
    </xf>
    <xf numFmtId="4" fontId="31" fillId="0" borderId="55" xfId="4" applyNumberFormat="1" applyFont="1" applyBorder="1" applyAlignment="1" applyProtection="1">
      <alignment horizontal="right"/>
      <protection locked="0"/>
    </xf>
    <xf numFmtId="4" fontId="29" fillId="0" borderId="56" xfId="4" applyNumberFormat="1" applyFont="1" applyBorder="1" applyAlignment="1" applyProtection="1">
      <alignment horizontal="center"/>
      <protection locked="0"/>
    </xf>
    <xf numFmtId="4" fontId="31" fillId="0" borderId="58" xfId="4" applyNumberFormat="1" applyFont="1" applyBorder="1" applyProtection="1">
      <protection locked="0"/>
    </xf>
    <xf numFmtId="4" fontId="31" fillId="0" borderId="57" xfId="4" applyNumberFormat="1" applyFont="1" applyBorder="1" applyAlignment="1" applyProtection="1">
      <alignment horizontal="left"/>
      <protection locked="0"/>
    </xf>
    <xf numFmtId="4" fontId="31" fillId="0" borderId="57" xfId="4" applyNumberFormat="1" applyFont="1" applyBorder="1" applyAlignment="1" applyProtection="1">
      <alignment horizontal="right"/>
      <protection locked="0"/>
    </xf>
    <xf numFmtId="4" fontId="31" fillId="0" borderId="55" xfId="4" applyNumberFormat="1" applyFont="1" applyBorder="1" applyAlignment="1" applyProtection="1">
      <alignment horizontal="left"/>
      <protection locked="0"/>
    </xf>
    <xf numFmtId="169" fontId="31" fillId="0" borderId="57" xfId="4" applyNumberFormat="1" applyFont="1" applyBorder="1" applyAlignment="1" applyProtection="1">
      <alignment horizontal="center"/>
      <protection locked="0"/>
    </xf>
    <xf numFmtId="4" fontId="31" fillId="0" borderId="57" xfId="4" applyNumberFormat="1" applyFont="1" applyBorder="1" applyAlignment="1" applyProtection="1">
      <alignment horizontal="center"/>
      <protection locked="0"/>
    </xf>
    <xf numFmtId="4" fontId="29" fillId="0" borderId="0" xfId="4" applyNumberFormat="1" applyFont="1" applyFill="1" applyBorder="1"/>
    <xf numFmtId="4" fontId="31" fillId="0" borderId="0" xfId="4" applyNumberFormat="1" applyFont="1" applyFill="1" applyBorder="1" applyAlignment="1">
      <alignment horizontal="center"/>
    </xf>
    <xf numFmtId="169" fontId="29" fillId="0" borderId="0" xfId="4" applyNumberFormat="1" applyFont="1" applyFill="1" applyBorder="1" applyAlignment="1">
      <alignment horizontal="center"/>
    </xf>
    <xf numFmtId="4" fontId="31" fillId="0" borderId="0" xfId="4" applyNumberFormat="1" applyFont="1" applyFill="1" applyBorder="1" applyAlignment="1">
      <alignment horizontal="right"/>
    </xf>
    <xf numFmtId="4" fontId="31" fillId="9" borderId="0" xfId="4" applyNumberFormat="1" applyFont="1" applyFill="1" applyBorder="1" applyAlignment="1" applyProtection="1">
      <alignment horizontal="left"/>
      <protection locked="0"/>
    </xf>
    <xf numFmtId="169" fontId="31" fillId="9" borderId="0" xfId="4" applyNumberFormat="1" applyFont="1" applyFill="1" applyBorder="1" applyAlignment="1" applyProtection="1">
      <alignment horizontal="center"/>
      <protection locked="0"/>
    </xf>
    <xf numFmtId="4" fontId="30" fillId="0" borderId="54" xfId="4" applyNumberFormat="1" applyFont="1" applyFill="1" applyBorder="1" applyProtection="1">
      <protection locked="0"/>
    </xf>
    <xf numFmtId="4" fontId="31" fillId="0" borderId="54" xfId="4" applyNumberFormat="1" applyFont="1" applyFill="1" applyBorder="1" applyAlignment="1" applyProtection="1">
      <alignment horizontal="center"/>
      <protection locked="0"/>
    </xf>
    <xf numFmtId="4" fontId="31" fillId="0" borderId="54" xfId="4" applyNumberFormat="1" applyFont="1" applyFill="1" applyBorder="1" applyAlignment="1" applyProtection="1">
      <alignment horizontal="left"/>
      <protection locked="0"/>
    </xf>
    <xf numFmtId="169" fontId="31" fillId="0" borderId="54" xfId="4" applyNumberFormat="1" applyFont="1" applyFill="1" applyBorder="1" applyAlignment="1" applyProtection="1">
      <alignment horizontal="center"/>
      <protection locked="0"/>
    </xf>
    <xf numFmtId="4" fontId="29" fillId="0" borderId="54" xfId="4" applyNumberFormat="1" applyFont="1" applyFill="1" applyBorder="1" applyAlignment="1" applyProtection="1">
      <alignment horizontal="center"/>
      <protection locked="0"/>
    </xf>
    <xf numFmtId="4" fontId="31" fillId="0" borderId="54" xfId="4" applyNumberFormat="1" applyFont="1" applyFill="1" applyBorder="1" applyAlignment="1" applyProtection="1">
      <alignment horizontal="right"/>
      <protection locked="0"/>
    </xf>
    <xf numFmtId="4" fontId="31" fillId="0" borderId="53" xfId="4" applyNumberFormat="1" applyFont="1" applyFill="1" applyBorder="1" applyAlignment="1" applyProtection="1">
      <alignment horizontal="center"/>
      <protection locked="0"/>
    </xf>
    <xf numFmtId="4" fontId="31" fillId="0" borderId="53" xfId="4" applyNumberFormat="1" applyFont="1" applyFill="1" applyBorder="1" applyAlignment="1" applyProtection="1">
      <alignment horizontal="left"/>
      <protection locked="0"/>
    </xf>
    <xf numFmtId="169" fontId="31" fillId="0" borderId="53" xfId="4" applyNumberFormat="1" applyFont="1" applyFill="1" applyBorder="1" applyAlignment="1" applyProtection="1">
      <alignment horizontal="center"/>
      <protection locked="0"/>
    </xf>
    <xf numFmtId="4" fontId="29" fillId="0" borderId="53" xfId="4" applyNumberFormat="1" applyFont="1" applyFill="1" applyBorder="1" applyAlignment="1" applyProtection="1">
      <alignment horizontal="center"/>
      <protection locked="0"/>
    </xf>
    <xf numFmtId="4" fontId="31" fillId="0" borderId="53" xfId="4" applyNumberFormat="1" applyFont="1" applyFill="1" applyBorder="1" applyAlignment="1" applyProtection="1">
      <alignment horizontal="right"/>
      <protection locked="0"/>
    </xf>
    <xf numFmtId="169" fontId="29" fillId="0" borderId="0" xfId="4" applyNumberFormat="1" applyFont="1" applyFill="1" applyAlignment="1">
      <alignment horizontal="center"/>
    </xf>
    <xf numFmtId="4" fontId="29" fillId="0" borderId="0" xfId="4" applyNumberFormat="1" applyFont="1" applyFill="1" applyAlignment="1">
      <alignment horizontal="right"/>
    </xf>
    <xf numFmtId="9" fontId="31" fillId="0" borderId="51" xfId="7" applyNumberFormat="1" applyFont="1" applyFill="1" applyBorder="1" applyAlignment="1" applyProtection="1">
      <alignment horizontal="right"/>
      <protection locked="0"/>
    </xf>
    <xf numFmtId="4" fontId="31" fillId="10" borderId="0" xfId="4" applyNumberFormat="1" applyFont="1" applyFill="1" applyBorder="1" applyAlignment="1" applyProtection="1">
      <alignment horizontal="left"/>
      <protection locked="0"/>
    </xf>
    <xf numFmtId="9" fontId="31" fillId="10" borderId="51" xfId="4" applyNumberFormat="1" applyFont="1" applyFill="1" applyBorder="1" applyAlignment="1" applyProtection="1">
      <alignment horizontal="right"/>
      <protection locked="0"/>
    </xf>
    <xf numFmtId="44" fontId="8" fillId="3" borderId="0" xfId="1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center" vertical="center" wrapText="1"/>
    </xf>
    <xf numFmtId="164" fontId="11" fillId="0" borderId="27" xfId="3" applyNumberFormat="1" applyFont="1" applyBorder="1" applyAlignment="1">
      <alignment vertical="center"/>
    </xf>
    <xf numFmtId="44" fontId="8" fillId="3" borderId="4" xfId="1" applyFont="1" applyFill="1" applyBorder="1" applyAlignment="1">
      <alignment horizontal="left" vertical="center"/>
    </xf>
    <xf numFmtId="44" fontId="8" fillId="3" borderId="5" xfId="1" applyFont="1" applyFill="1" applyBorder="1" applyAlignment="1">
      <alignment horizontal="left" vertical="center"/>
    </xf>
    <xf numFmtId="44" fontId="8" fillId="3" borderId="3" xfId="1" applyFont="1" applyFill="1" applyBorder="1" applyAlignment="1">
      <alignment horizontal="left" vertical="center"/>
    </xf>
    <xf numFmtId="0" fontId="11" fillId="0" borderId="61" xfId="3" applyFont="1" applyBorder="1" applyAlignment="1">
      <alignment vertical="center"/>
    </xf>
    <xf numFmtId="0" fontId="11" fillId="0" borderId="62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63" xfId="3" applyFont="1" applyBorder="1" applyAlignment="1">
      <alignment horizontal="left" vertical="center"/>
    </xf>
    <xf numFmtId="0" fontId="8" fillId="0" borderId="64" xfId="3" applyFont="1" applyBorder="1" applyAlignment="1">
      <alignment vertical="center"/>
    </xf>
    <xf numFmtId="0" fontId="11" fillId="0" borderId="68" xfId="3" applyFont="1" applyBorder="1" applyAlignment="1">
      <alignment horizontal="left" vertical="center"/>
    </xf>
    <xf numFmtId="0" fontId="11" fillId="3" borderId="69" xfId="3" applyFont="1" applyFill="1" applyBorder="1" applyAlignment="1">
      <alignment horizontal="center" vertical="center" wrapText="1"/>
    </xf>
    <xf numFmtId="0" fontId="8" fillId="0" borderId="10" xfId="3" applyFont="1" applyBorder="1" applyAlignment="1">
      <alignment horizontal="left" vertical="center"/>
    </xf>
    <xf numFmtId="0" fontId="13" fillId="0" borderId="0" xfId="3" applyFont="1" applyBorder="1" applyAlignment="1">
      <alignment horizontal="left" vertical="center" wrapText="1"/>
    </xf>
    <xf numFmtId="44" fontId="8" fillId="3" borderId="11" xfId="1" applyFont="1" applyFill="1" applyBorder="1" applyAlignment="1">
      <alignment horizontal="left" vertical="center"/>
    </xf>
    <xf numFmtId="164" fontId="11" fillId="0" borderId="70" xfId="3" applyNumberFormat="1" applyFont="1" applyBorder="1" applyAlignment="1">
      <alignment vertical="center"/>
    </xf>
    <xf numFmtId="0" fontId="11" fillId="0" borderId="71" xfId="3" applyFont="1" applyBorder="1" applyAlignment="1">
      <alignment vertical="center"/>
    </xf>
    <xf numFmtId="164" fontId="8" fillId="3" borderId="11" xfId="3" applyNumberFormat="1" applyFont="1" applyFill="1" applyBorder="1" applyAlignment="1">
      <alignment horizontal="left" vertical="center"/>
    </xf>
    <xf numFmtId="0" fontId="8" fillId="0" borderId="68" xfId="3" applyFont="1" applyBorder="1" applyAlignment="1">
      <alignment horizontal="left" vertical="center"/>
    </xf>
    <xf numFmtId="164" fontId="8" fillId="0" borderId="70" xfId="3" applyNumberFormat="1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13" fillId="2" borderId="0" xfId="3" applyFont="1" applyFill="1" applyBorder="1" applyAlignment="1">
      <alignment horizontal="left" vertical="center" wrapText="1"/>
    </xf>
    <xf numFmtId="0" fontId="8" fillId="0" borderId="68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3" borderId="0" xfId="3" applyFont="1" applyFill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2" fillId="0" borderId="0" xfId="3" applyFont="1" applyBorder="1" applyAlignment="1">
      <alignment horizontal="right" vertical="center" wrapText="1"/>
    </xf>
    <xf numFmtId="0" fontId="8" fillId="0" borderId="72" xfId="3" applyFont="1" applyBorder="1" applyAlignment="1">
      <alignment horizontal="left" vertical="center"/>
    </xf>
    <xf numFmtId="0" fontId="11" fillId="3" borderId="73" xfId="3" applyFont="1" applyFill="1" applyBorder="1" applyAlignment="1">
      <alignment horizontal="center" vertical="center"/>
    </xf>
    <xf numFmtId="164" fontId="8" fillId="0" borderId="74" xfId="3" applyNumberFormat="1" applyFont="1" applyBorder="1" applyAlignment="1">
      <alignment vertical="center"/>
    </xf>
    <xf numFmtId="164" fontId="8" fillId="0" borderId="75" xfId="3" applyNumberFormat="1" applyFont="1" applyBorder="1" applyAlignment="1">
      <alignment vertical="center"/>
    </xf>
    <xf numFmtId="3" fontId="33" fillId="6" borderId="0" xfId="4" applyNumberFormat="1" applyFont="1" applyFill="1" applyBorder="1" applyAlignment="1" applyProtection="1">
      <alignment horizontal="left"/>
      <protection locked="0"/>
    </xf>
    <xf numFmtId="169" fontId="33" fillId="6" borderId="0" xfId="4" applyNumberFormat="1" applyFont="1" applyFill="1" applyBorder="1" applyAlignment="1" applyProtection="1">
      <alignment horizontal="center"/>
      <protection locked="0"/>
    </xf>
    <xf numFmtId="3" fontId="30" fillId="6" borderId="0" xfId="4" applyNumberFormat="1" applyFont="1" applyFill="1" applyBorder="1" applyAlignment="1" applyProtection="1">
      <alignment horizontal="center"/>
      <protection locked="0"/>
    </xf>
    <xf numFmtId="4" fontId="33" fillId="6" borderId="0" xfId="4" applyNumberFormat="1" applyFont="1" applyFill="1" applyBorder="1" applyAlignment="1" applyProtection="1">
      <alignment horizontal="right"/>
      <protection locked="0"/>
    </xf>
    <xf numFmtId="0" fontId="30" fillId="6" borderId="0" xfId="4" applyFont="1" applyFill="1" applyBorder="1" applyProtection="1">
      <protection locked="0"/>
    </xf>
    <xf numFmtId="0" fontId="31" fillId="6" borderId="0" xfId="4" applyFont="1" applyFill="1" applyBorder="1" applyAlignment="1" applyProtection="1">
      <alignment horizontal="center"/>
      <protection locked="0"/>
    </xf>
    <xf numFmtId="3" fontId="31" fillId="6" borderId="0" xfId="4" applyNumberFormat="1" applyFont="1" applyFill="1" applyBorder="1" applyAlignment="1" applyProtection="1">
      <alignment horizontal="left"/>
      <protection locked="0"/>
    </xf>
    <xf numFmtId="169" fontId="31" fillId="6" borderId="0" xfId="4" applyNumberFormat="1" applyFont="1" applyFill="1" applyBorder="1" applyAlignment="1" applyProtection="1">
      <alignment horizontal="center"/>
      <protection locked="0"/>
    </xf>
    <xf numFmtId="3" fontId="29" fillId="6" borderId="0" xfId="4" applyNumberFormat="1" applyFont="1" applyFill="1" applyBorder="1" applyAlignment="1" applyProtection="1">
      <alignment horizontal="center"/>
      <protection locked="0"/>
    </xf>
    <xf numFmtId="4" fontId="31" fillId="6" borderId="0" xfId="4" applyNumberFormat="1" applyFont="1" applyFill="1" applyBorder="1" applyAlignment="1" applyProtection="1">
      <alignment horizontal="right"/>
      <protection locked="0"/>
    </xf>
    <xf numFmtId="0" fontId="29" fillId="6" borderId="0" xfId="4" applyFont="1" applyFill="1" applyBorder="1" applyProtection="1">
      <protection locked="0"/>
    </xf>
    <xf numFmtId="4" fontId="31" fillId="6" borderId="0" xfId="4" applyNumberFormat="1" applyFont="1" applyFill="1" applyBorder="1" applyAlignment="1" applyProtection="1">
      <alignment horizontal="left"/>
      <protection locked="0"/>
    </xf>
    <xf numFmtId="4" fontId="29" fillId="6" borderId="0" xfId="4" applyNumberFormat="1" applyFont="1" applyFill="1" applyBorder="1" applyAlignment="1" applyProtection="1">
      <alignment horizontal="center"/>
      <protection locked="0"/>
    </xf>
    <xf numFmtId="4" fontId="30" fillId="6" borderId="0" xfId="4" applyNumberFormat="1" applyFont="1" applyFill="1" applyBorder="1" applyProtection="1">
      <protection locked="0"/>
    </xf>
    <xf numFmtId="4" fontId="31" fillId="6" borderId="0" xfId="4" applyNumberFormat="1" applyFont="1" applyFill="1" applyBorder="1" applyAlignment="1" applyProtection="1">
      <alignment horizontal="center"/>
      <protection locked="0"/>
    </xf>
    <xf numFmtId="4" fontId="39" fillId="6" borderId="0" xfId="4" applyNumberFormat="1" applyFont="1" applyFill="1" applyBorder="1" applyAlignment="1" applyProtection="1">
      <alignment horizontal="center"/>
      <protection locked="0"/>
    </xf>
    <xf numFmtId="4" fontId="31" fillId="6" borderId="0" xfId="4" applyNumberFormat="1" applyFont="1" applyFill="1" applyBorder="1" applyAlignment="1" applyProtection="1">
      <protection locked="0"/>
    </xf>
    <xf numFmtId="4" fontId="29" fillId="6" borderId="56" xfId="4" applyNumberFormat="1" applyFont="1" applyFill="1" applyBorder="1" applyAlignment="1" applyProtection="1">
      <alignment horizontal="center"/>
      <protection locked="0"/>
    </xf>
    <xf numFmtId="0" fontId="32" fillId="0" borderId="77" xfId="4" applyFont="1" applyFill="1" applyBorder="1" applyAlignment="1" applyProtection="1">
      <alignment horizontal="center"/>
      <protection locked="0"/>
    </xf>
    <xf numFmtId="0" fontId="32" fillId="0" borderId="78" xfId="4" applyFont="1" applyFill="1" applyBorder="1" applyAlignment="1">
      <alignment horizontal="center"/>
    </xf>
    <xf numFmtId="3" fontId="33" fillId="0" borderId="79" xfId="4" applyNumberFormat="1" applyFont="1" applyFill="1" applyBorder="1" applyAlignment="1" applyProtection="1">
      <alignment horizontal="centerContinuous" vertical="center"/>
      <protection locked="0"/>
    </xf>
    <xf numFmtId="3" fontId="33" fillId="0" borderId="80" xfId="4" applyNumberFormat="1" applyFont="1" applyFill="1" applyBorder="1" applyAlignment="1" applyProtection="1">
      <alignment horizontal="center" vertical="center"/>
      <protection locked="0"/>
    </xf>
    <xf numFmtId="170" fontId="30" fillId="0" borderId="81" xfId="4" applyNumberFormat="1" applyFont="1" applyFill="1" applyBorder="1" applyAlignment="1" applyProtection="1">
      <alignment horizontal="center"/>
      <protection locked="0"/>
    </xf>
    <xf numFmtId="3" fontId="30" fillId="0" borderId="78" xfId="4" applyNumberFormat="1" applyFont="1" applyFill="1" applyBorder="1" applyProtection="1">
      <protection locked="0"/>
    </xf>
    <xf numFmtId="171" fontId="31" fillId="0" borderId="10" xfId="4" applyNumberFormat="1" applyFont="1" applyFill="1" applyBorder="1" applyAlignment="1" applyProtection="1">
      <alignment horizontal="center"/>
      <protection locked="0"/>
    </xf>
    <xf numFmtId="4" fontId="29" fillId="0" borderId="82" xfId="4" applyNumberFormat="1" applyFont="1" applyFill="1" applyBorder="1" applyProtection="1">
      <protection locked="0"/>
    </xf>
    <xf numFmtId="4" fontId="29" fillId="9" borderId="82" xfId="4" applyNumberFormat="1" applyFont="1" applyFill="1" applyBorder="1" applyProtection="1">
      <protection locked="0"/>
    </xf>
    <xf numFmtId="4" fontId="29" fillId="0" borderId="0" xfId="4" applyNumberFormat="1" applyFont="1" applyFill="1" applyBorder="1" applyAlignment="1" applyProtection="1">
      <alignment horizontal="right"/>
      <protection locked="0"/>
    </xf>
    <xf numFmtId="4" fontId="29" fillId="0" borderId="80" xfId="4" applyNumberFormat="1" applyFont="1" applyFill="1" applyBorder="1"/>
    <xf numFmtId="171" fontId="31" fillId="0" borderId="10" xfId="4" applyNumberFormat="1" applyFont="1" applyFill="1" applyBorder="1" applyProtection="1">
      <protection locked="0"/>
    </xf>
    <xf numFmtId="4" fontId="29" fillId="0" borderId="11" xfId="4" applyNumberFormat="1" applyFont="1" applyFill="1" applyBorder="1" applyProtection="1">
      <protection locked="0"/>
    </xf>
    <xf numFmtId="0" fontId="31" fillId="0" borderId="10" xfId="4" applyFont="1" applyFill="1" applyBorder="1" applyProtection="1">
      <protection locked="0"/>
    </xf>
    <xf numFmtId="4" fontId="30" fillId="6" borderId="80" xfId="4" applyNumberFormat="1" applyFont="1" applyFill="1" applyBorder="1" applyProtection="1">
      <protection locked="0"/>
    </xf>
    <xf numFmtId="0" fontId="29" fillId="0" borderId="11" xfId="4" applyFont="1" applyFill="1" applyBorder="1" applyProtection="1">
      <protection locked="0"/>
    </xf>
    <xf numFmtId="170" fontId="30" fillId="0" borderId="10" xfId="4" applyNumberFormat="1" applyFont="1" applyFill="1" applyBorder="1" applyAlignment="1" applyProtection="1">
      <alignment horizontal="center"/>
      <protection locked="0"/>
    </xf>
    <xf numFmtId="3" fontId="29" fillId="0" borderId="78" xfId="4" applyNumberFormat="1" applyFont="1" applyFill="1" applyBorder="1" applyProtection="1">
      <protection locked="0"/>
    </xf>
    <xf numFmtId="0" fontId="29" fillId="0" borderId="0" xfId="4" applyFont="1" applyFill="1" applyBorder="1" applyAlignment="1"/>
    <xf numFmtId="4" fontId="29" fillId="0" borderId="78" xfId="4" applyNumberFormat="1" applyFont="1" applyFill="1" applyBorder="1" applyProtection="1">
      <protection locked="0"/>
    </xf>
    <xf numFmtId="4" fontId="29" fillId="10" borderId="80" xfId="4" applyNumberFormat="1" applyFont="1" applyFill="1" applyBorder="1" applyProtection="1">
      <protection locked="0"/>
    </xf>
    <xf numFmtId="49" fontId="31" fillId="0" borderId="0" xfId="4" applyNumberFormat="1" applyFont="1" applyFill="1" applyBorder="1" applyAlignment="1" applyProtection="1">
      <alignment horizontal="center"/>
      <protection locked="0"/>
    </xf>
    <xf numFmtId="4" fontId="30" fillId="0" borderId="11" xfId="4" applyNumberFormat="1" applyFont="1" applyFill="1" applyBorder="1" applyAlignment="1" applyProtection="1">
      <alignment horizontal="center"/>
      <protection locked="0"/>
    </xf>
    <xf numFmtId="0" fontId="33" fillId="0" borderId="10" xfId="4" applyFont="1" applyFill="1" applyBorder="1" applyProtection="1">
      <protection locked="0"/>
    </xf>
    <xf numFmtId="0" fontId="33" fillId="6" borderId="0" xfId="4" applyFont="1" applyFill="1" applyBorder="1" applyAlignment="1" applyProtection="1">
      <alignment horizontal="center"/>
      <protection locked="0"/>
    </xf>
    <xf numFmtId="0" fontId="29" fillId="0" borderId="10" xfId="4" applyFont="1" applyFill="1" applyBorder="1"/>
    <xf numFmtId="3" fontId="29" fillId="0" borderId="11" xfId="4" applyNumberFormat="1" applyFont="1" applyFill="1" applyBorder="1" applyProtection="1">
      <protection locked="0"/>
    </xf>
    <xf numFmtId="0" fontId="34" fillId="0" borderId="83" xfId="4" applyFont="1" applyFill="1" applyBorder="1" applyProtection="1">
      <protection locked="0"/>
    </xf>
    <xf numFmtId="4" fontId="30" fillId="0" borderId="82" xfId="4" applyNumberFormat="1" applyFont="1" applyFill="1" applyBorder="1" applyProtection="1">
      <protection locked="0"/>
    </xf>
    <xf numFmtId="0" fontId="34" fillId="0" borderId="10" xfId="4" applyFont="1" applyFill="1" applyBorder="1" applyProtection="1">
      <protection locked="0"/>
    </xf>
    <xf numFmtId="4" fontId="30" fillId="0" borderId="11" xfId="4" applyNumberFormat="1" applyFont="1" applyFill="1" applyBorder="1" applyProtection="1">
      <protection locked="0"/>
    </xf>
    <xf numFmtId="4" fontId="29" fillId="9" borderId="80" xfId="4" applyNumberFormat="1" applyFont="1" applyFill="1" applyBorder="1" applyProtection="1">
      <protection locked="0"/>
    </xf>
    <xf numFmtId="4" fontId="29" fillId="10" borderId="7" xfId="4" applyNumberFormat="1" applyFont="1" applyFill="1" applyBorder="1" applyProtection="1">
      <protection locked="0"/>
    </xf>
    <xf numFmtId="0" fontId="29" fillId="0" borderId="0" xfId="4" applyFont="1" applyFill="1" applyBorder="1" applyAlignment="1" applyProtection="1">
      <alignment horizontal="right"/>
      <protection locked="0"/>
    </xf>
    <xf numFmtId="4" fontId="29" fillId="10" borderId="9" xfId="4" applyNumberFormat="1" applyFont="1" applyFill="1" applyBorder="1" applyProtection="1">
      <protection locked="0"/>
    </xf>
    <xf numFmtId="4" fontId="29" fillId="0" borderId="7" xfId="4" applyNumberFormat="1" applyFont="1" applyFill="1" applyBorder="1" applyProtection="1">
      <protection locked="0"/>
    </xf>
    <xf numFmtId="4" fontId="29" fillId="0" borderId="9" xfId="4" applyNumberFormat="1" applyFont="1" applyFill="1" applyBorder="1" applyProtection="1">
      <protection locked="0"/>
    </xf>
    <xf numFmtId="4" fontId="29" fillId="0" borderId="80" xfId="4" applyNumberFormat="1" applyFont="1" applyFill="1" applyBorder="1" applyProtection="1">
      <protection locked="0"/>
    </xf>
    <xf numFmtId="4" fontId="29" fillId="0" borderId="8" xfId="4" applyNumberFormat="1" applyFont="1" applyFill="1" applyBorder="1" applyProtection="1">
      <protection locked="0"/>
    </xf>
    <xf numFmtId="4" fontId="29" fillId="10" borderId="80" xfId="4" applyNumberFormat="1" applyFont="1" applyFill="1" applyBorder="1"/>
    <xf numFmtId="0" fontId="38" fillId="0" borderId="10" xfId="4" applyFont="1" applyFill="1" applyBorder="1" applyProtection="1">
      <protection locked="0"/>
    </xf>
    <xf numFmtId="4" fontId="29" fillId="0" borderId="84" xfId="4" applyNumberFormat="1" applyFont="1" applyFill="1" applyBorder="1" applyProtection="1">
      <protection locked="0"/>
    </xf>
    <xf numFmtId="0" fontId="30" fillId="0" borderId="0" xfId="4" applyFont="1" applyFill="1" applyBorder="1" applyAlignment="1" applyProtection="1">
      <alignment horizontal="left"/>
      <protection locked="0"/>
    </xf>
    <xf numFmtId="0" fontId="29" fillId="0" borderId="0" xfId="4" applyFont="1" applyFill="1" applyBorder="1" applyAlignment="1">
      <alignment horizontal="left"/>
    </xf>
    <xf numFmtId="4" fontId="29" fillId="6" borderId="80" xfId="4" applyNumberFormat="1" applyFont="1" applyFill="1" applyBorder="1" applyProtection="1">
      <protection locked="0"/>
    </xf>
    <xf numFmtId="4" fontId="29" fillId="0" borderId="85" xfId="4" applyNumberFormat="1" applyFont="1" applyFill="1" applyBorder="1" applyProtection="1">
      <protection locked="0"/>
    </xf>
    <xf numFmtId="0" fontId="30" fillId="0" borderId="0" xfId="4" applyFont="1" applyFill="1" applyBorder="1" applyAlignment="1">
      <alignment horizontal="center"/>
    </xf>
    <xf numFmtId="0" fontId="30" fillId="0" borderId="0" xfId="4" applyFont="1" applyFill="1" applyBorder="1" applyAlignment="1"/>
    <xf numFmtId="4" fontId="29" fillId="10" borderId="82" xfId="4" applyNumberFormat="1" applyFont="1" applyFill="1" applyBorder="1" applyProtection="1">
      <protection locked="0"/>
    </xf>
    <xf numFmtId="4" fontId="29" fillId="9" borderId="9" xfId="4" applyNumberFormat="1" applyFont="1" applyFill="1" applyBorder="1" applyProtection="1">
      <protection locked="0"/>
    </xf>
    <xf numFmtId="0" fontId="31" fillId="9" borderId="0" xfId="4" applyFont="1" applyFill="1" applyBorder="1" applyAlignment="1" applyProtection="1">
      <alignment horizontal="center"/>
      <protection locked="0"/>
    </xf>
    <xf numFmtId="4" fontId="29" fillId="10" borderId="78" xfId="4" applyNumberFormat="1" applyFont="1" applyFill="1" applyBorder="1" applyProtection="1">
      <protection locked="0"/>
    </xf>
    <xf numFmtId="171" fontId="29" fillId="0" borderId="0" xfId="4" applyNumberFormat="1" applyFont="1" applyFill="1" applyBorder="1" applyProtection="1">
      <protection locked="0"/>
    </xf>
    <xf numFmtId="3" fontId="29" fillId="0" borderId="84" xfId="4" applyNumberFormat="1" applyFont="1" applyFill="1" applyBorder="1" applyProtection="1">
      <protection locked="0"/>
    </xf>
    <xf numFmtId="0" fontId="30" fillId="0" borderId="10" xfId="4" applyFont="1" applyFill="1" applyBorder="1" applyAlignment="1" applyProtection="1">
      <alignment horizontal="center"/>
      <protection locked="0"/>
    </xf>
    <xf numFmtId="4" fontId="29" fillId="9" borderId="0" xfId="4" applyNumberFormat="1" applyFont="1" applyFill="1" applyBorder="1" applyProtection="1">
      <protection locked="0"/>
    </xf>
    <xf numFmtId="4" fontId="31" fillId="0" borderId="10" xfId="4" applyNumberFormat="1" applyFont="1" applyFill="1" applyBorder="1" applyProtection="1">
      <protection locked="0"/>
    </xf>
    <xf numFmtId="3" fontId="30" fillId="0" borderId="10" xfId="4" applyNumberFormat="1" applyFont="1" applyFill="1" applyBorder="1" applyAlignment="1" applyProtection="1">
      <alignment horizontal="center"/>
      <protection locked="0"/>
    </xf>
    <xf numFmtId="171" fontId="31" fillId="10" borderId="10" xfId="4" applyNumberFormat="1" applyFont="1" applyFill="1" applyBorder="1" applyAlignment="1" applyProtection="1">
      <alignment horizontal="center"/>
      <protection locked="0"/>
    </xf>
    <xf numFmtId="4" fontId="31" fillId="10" borderId="0" xfId="4" applyNumberFormat="1" applyFont="1" applyFill="1" applyBorder="1" applyAlignment="1" applyProtection="1">
      <alignment horizontal="center"/>
      <protection locked="0"/>
    </xf>
    <xf numFmtId="4" fontId="29" fillId="0" borderId="0" xfId="4" applyNumberFormat="1" applyFont="1" applyFill="1" applyBorder="1" applyAlignment="1">
      <alignment horizontal="center"/>
    </xf>
    <xf numFmtId="4" fontId="29" fillId="0" borderId="0" xfId="4" applyNumberFormat="1" applyFont="1" applyFill="1" applyBorder="1" applyAlignment="1"/>
    <xf numFmtId="4" fontId="31" fillId="0" borderId="0" xfId="4" applyNumberFormat="1" applyFont="1" applyBorder="1" applyAlignment="1" applyProtection="1">
      <alignment horizontal="center"/>
      <protection locked="0"/>
    </xf>
    <xf numFmtId="4" fontId="29" fillId="0" borderId="82" xfId="4" applyNumberFormat="1" applyFont="1" applyBorder="1" applyProtection="1">
      <protection locked="0"/>
    </xf>
    <xf numFmtId="4" fontId="29" fillId="0" borderId="78" xfId="4" applyNumberFormat="1" applyFont="1" applyBorder="1" applyProtection="1">
      <protection locked="0"/>
    </xf>
    <xf numFmtId="4" fontId="29" fillId="0" borderId="0" xfId="4" applyNumberFormat="1" applyFont="1" applyBorder="1" applyProtection="1">
      <protection locked="0"/>
    </xf>
    <xf numFmtId="4" fontId="31" fillId="0" borderId="0" xfId="4" applyNumberFormat="1" applyFont="1" applyBorder="1" applyAlignment="1" applyProtection="1">
      <alignment horizontal="left"/>
      <protection locked="0"/>
    </xf>
    <xf numFmtId="4" fontId="31" fillId="0" borderId="0" xfId="4" applyNumberFormat="1" applyFont="1" applyBorder="1" applyAlignment="1" applyProtection="1">
      <alignment horizontal="right"/>
      <protection locked="0"/>
    </xf>
    <xf numFmtId="4" fontId="29" fillId="0" borderId="0" xfId="4" applyNumberFormat="1" applyFont="1" applyBorder="1" applyAlignment="1" applyProtection="1">
      <alignment horizontal="center"/>
      <protection locked="0"/>
    </xf>
    <xf numFmtId="4" fontId="29" fillId="0" borderId="11" xfId="4" applyNumberFormat="1" applyFont="1" applyBorder="1" applyProtection="1">
      <protection locked="0"/>
    </xf>
    <xf numFmtId="4" fontId="30" fillId="0" borderId="0" xfId="4" applyNumberFormat="1" applyFont="1" applyBorder="1" applyProtection="1">
      <protection locked="0"/>
    </xf>
    <xf numFmtId="4" fontId="29" fillId="0" borderId="80" xfId="4" applyNumberFormat="1" applyFont="1" applyBorder="1" applyProtection="1">
      <protection locked="0"/>
    </xf>
    <xf numFmtId="4" fontId="31" fillId="0" borderId="0" xfId="4" applyNumberFormat="1" applyFont="1" applyBorder="1" applyAlignment="1">
      <alignment horizontal="center"/>
    </xf>
    <xf numFmtId="4" fontId="29" fillId="0" borderId="9" xfId="4" applyNumberFormat="1" applyFont="1" applyBorder="1" applyProtection="1">
      <protection locked="0"/>
    </xf>
    <xf numFmtId="4" fontId="29" fillId="6" borderId="9" xfId="4" applyNumberFormat="1" applyFont="1" applyFill="1" applyBorder="1" applyProtection="1">
      <protection locked="0"/>
    </xf>
    <xf numFmtId="4" fontId="29" fillId="0" borderId="10" xfId="4" applyNumberFormat="1" applyFont="1" applyFill="1" applyBorder="1"/>
    <xf numFmtId="4" fontId="29" fillId="0" borderId="11" xfId="4" applyNumberFormat="1" applyFont="1" applyFill="1" applyBorder="1"/>
    <xf numFmtId="4" fontId="29" fillId="10" borderId="0" xfId="4" applyNumberFormat="1" applyFont="1" applyFill="1" applyBorder="1" applyProtection="1">
      <protection locked="0"/>
    </xf>
    <xf numFmtId="4" fontId="31" fillId="0" borderId="81" xfId="4" applyNumberFormat="1" applyFont="1" applyFill="1" applyBorder="1" applyProtection="1">
      <protection locked="0"/>
    </xf>
    <xf numFmtId="4" fontId="32" fillId="0" borderId="10" xfId="4" applyNumberFormat="1" applyFont="1" applyFill="1" applyBorder="1" applyAlignment="1" applyProtection="1">
      <protection locked="0"/>
    </xf>
    <xf numFmtId="4" fontId="31" fillId="0" borderId="77" xfId="4" applyNumberFormat="1" applyFont="1" applyFill="1" applyBorder="1" applyProtection="1">
      <protection locked="0"/>
    </xf>
    <xf numFmtId="4" fontId="29" fillId="0" borderId="0" xfId="4" applyNumberFormat="1" applyFont="1" applyFill="1" applyBorder="1" applyAlignment="1">
      <alignment horizontal="right"/>
    </xf>
    <xf numFmtId="4" fontId="30" fillId="0" borderId="10" xfId="4" applyNumberFormat="1" applyFont="1" applyFill="1" applyBorder="1" applyProtection="1">
      <protection locked="0"/>
    </xf>
    <xf numFmtId="171" fontId="32" fillId="0" borderId="52" xfId="4" applyNumberFormat="1" applyFont="1" applyFill="1" applyBorder="1" applyAlignment="1" applyProtection="1">
      <alignment vertical="center"/>
      <protection locked="0"/>
    </xf>
    <xf numFmtId="4" fontId="40" fillId="0" borderId="86" xfId="4" applyNumberFormat="1" applyFont="1" applyFill="1" applyBorder="1" applyAlignment="1" applyProtection="1">
      <alignment vertical="center"/>
      <protection locked="0"/>
    </xf>
    <xf numFmtId="4" fontId="37" fillId="0" borderId="87" xfId="4" applyNumberFormat="1" applyFont="1" applyFill="1" applyBorder="1" applyAlignment="1"/>
    <xf numFmtId="4" fontId="37" fillId="0" borderId="87" xfId="4" applyNumberFormat="1" applyFont="1" applyFill="1" applyBorder="1" applyAlignment="1">
      <alignment horizontal="center"/>
    </xf>
    <xf numFmtId="4" fontId="31" fillId="0" borderId="87" xfId="4" applyNumberFormat="1" applyFont="1" applyFill="1" applyBorder="1" applyAlignment="1" applyProtection="1">
      <alignment horizontal="left"/>
      <protection locked="0"/>
    </xf>
    <xf numFmtId="169" fontId="31" fillId="0" borderId="87" xfId="4" applyNumberFormat="1" applyFont="1" applyFill="1" applyBorder="1" applyAlignment="1" applyProtection="1">
      <alignment horizontal="center"/>
      <protection locked="0"/>
    </xf>
    <xf numFmtId="4" fontId="29" fillId="0" borderId="87" xfId="4" applyNumberFormat="1" applyFont="1" applyFill="1" applyBorder="1" applyAlignment="1" applyProtection="1">
      <alignment horizontal="center"/>
      <protection locked="0"/>
    </xf>
    <xf numFmtId="4" fontId="31" fillId="0" borderId="87" xfId="4" applyNumberFormat="1" applyFont="1" applyFill="1" applyBorder="1" applyAlignment="1" applyProtection="1">
      <alignment horizontal="right"/>
      <protection locked="0"/>
    </xf>
    <xf numFmtId="4" fontId="29" fillId="0" borderId="88" xfId="4" applyNumberFormat="1" applyFont="1" applyFill="1" applyBorder="1" applyProtection="1">
      <protection locked="0"/>
    </xf>
    <xf numFmtId="44" fontId="14" fillId="0" borderId="35" xfId="1" applyFont="1" applyFill="1" applyBorder="1" applyAlignment="1">
      <alignment vertical="center" wrapText="1"/>
    </xf>
    <xf numFmtId="0" fontId="14" fillId="0" borderId="91" xfId="0" applyFont="1" applyBorder="1"/>
    <xf numFmtId="0" fontId="14" fillId="6" borderId="97" xfId="0" applyFont="1" applyFill="1" applyBorder="1" applyAlignment="1">
      <alignment horizontal="center" vertical="center" wrapText="1"/>
    </xf>
    <xf numFmtId="9" fontId="14" fillId="6" borderId="99" xfId="2" applyFont="1" applyFill="1" applyBorder="1" applyAlignment="1">
      <alignment vertical="center" wrapText="1"/>
    </xf>
    <xf numFmtId="0" fontId="14" fillId="8" borderId="99" xfId="0" applyFont="1" applyFill="1" applyBorder="1" applyAlignment="1">
      <alignment horizontal="center"/>
    </xf>
    <xf numFmtId="0" fontId="14" fillId="6" borderId="106" xfId="0" applyFont="1" applyFill="1" applyBorder="1" applyAlignment="1">
      <alignment vertical="center" wrapText="1"/>
    </xf>
    <xf numFmtId="0" fontId="14" fillId="6" borderId="108" xfId="0" applyFont="1" applyFill="1" applyBorder="1" applyAlignment="1">
      <alignment vertical="center" wrapText="1"/>
    </xf>
    <xf numFmtId="0" fontId="14" fillId="0" borderId="109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0" xfId="0" applyFont="1" applyFill="1" applyBorder="1"/>
    <xf numFmtId="44" fontId="14" fillId="6" borderId="112" xfId="0" applyNumberFormat="1" applyFont="1" applyFill="1" applyBorder="1" applyAlignment="1">
      <alignment vertical="center" wrapText="1"/>
    </xf>
    <xf numFmtId="0" fontId="43" fillId="8" borderId="64" xfId="4" applyFont="1" applyFill="1" applyBorder="1" applyAlignment="1"/>
    <xf numFmtId="0" fontId="41" fillId="5" borderId="112" xfId="0" applyFont="1" applyFill="1" applyBorder="1" applyAlignment="1">
      <alignment horizontal="left" vertical="center" wrapText="1"/>
    </xf>
    <xf numFmtId="0" fontId="2" fillId="0" borderId="112" xfId="0" applyFont="1" applyFill="1" applyBorder="1" applyAlignment="1">
      <alignment horizontal="left" vertical="center" wrapText="1"/>
    </xf>
    <xf numFmtId="0" fontId="2" fillId="0" borderId="119" xfId="0" applyFont="1" applyFill="1" applyBorder="1" applyAlignment="1">
      <alignment horizontal="left" vertical="center" wrapText="1"/>
    </xf>
    <xf numFmtId="0" fontId="41" fillId="5" borderId="119" xfId="0" applyFont="1" applyFill="1" applyBorder="1" applyAlignment="1">
      <alignment horizontal="left" vertical="center" wrapText="1"/>
    </xf>
    <xf numFmtId="0" fontId="2" fillId="0" borderId="120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3" fillId="0" borderId="43" xfId="1" applyNumberFormat="1" applyFont="1" applyFill="1" applyBorder="1" applyAlignment="1">
      <alignment horizontal="left" vertical="center"/>
    </xf>
    <xf numFmtId="0" fontId="2" fillId="0" borderId="121" xfId="0" applyFont="1" applyFill="1" applyBorder="1" applyAlignment="1">
      <alignment horizontal="left" vertical="center" wrapText="1"/>
    </xf>
    <xf numFmtId="0" fontId="41" fillId="5" borderId="112" xfId="0" applyFont="1" applyFill="1" applyBorder="1" applyAlignment="1">
      <alignment vertical="center" wrapText="1"/>
    </xf>
    <xf numFmtId="0" fontId="41" fillId="5" borderId="122" xfId="0" applyFont="1" applyFill="1" applyBorder="1" applyAlignment="1">
      <alignment horizontal="left" vertical="center" wrapText="1"/>
    </xf>
    <xf numFmtId="0" fontId="41" fillId="5" borderId="125" xfId="0" applyFont="1" applyFill="1" applyBorder="1" applyAlignment="1">
      <alignment horizontal="left" vertical="center" wrapText="1"/>
    </xf>
    <xf numFmtId="0" fontId="2" fillId="8" borderId="126" xfId="0" applyFont="1" applyFill="1" applyBorder="1" applyAlignment="1">
      <alignment horizontal="left" vertical="center" wrapText="1"/>
    </xf>
    <xf numFmtId="0" fontId="2" fillId="8" borderId="127" xfId="0" applyFont="1" applyFill="1" applyBorder="1" applyAlignment="1">
      <alignment horizontal="left" vertical="center" wrapText="1"/>
    </xf>
    <xf numFmtId="0" fontId="2" fillId="8" borderId="128" xfId="0" applyFont="1" applyFill="1" applyBorder="1" applyAlignment="1">
      <alignment horizontal="left" vertical="center" wrapText="1"/>
    </xf>
    <xf numFmtId="0" fontId="41" fillId="5" borderId="125" xfId="0" applyFont="1" applyFill="1" applyBorder="1" applyAlignment="1">
      <alignment vertical="center" wrapText="1"/>
    </xf>
    <xf numFmtId="0" fontId="2" fillId="0" borderId="126" xfId="0" applyFont="1" applyFill="1" applyBorder="1" applyAlignment="1">
      <alignment horizontal="left" vertical="center" wrapText="1"/>
    </xf>
    <xf numFmtId="44" fontId="2" fillId="0" borderId="126" xfId="1" applyFont="1" applyFill="1" applyBorder="1" applyAlignment="1">
      <alignment horizontal="left" vertical="center" wrapText="1"/>
    </xf>
    <xf numFmtId="0" fontId="41" fillId="5" borderId="129" xfId="0" applyFont="1" applyFill="1" applyBorder="1" applyAlignment="1">
      <alignment horizontal="left" vertical="center" wrapText="1"/>
    </xf>
    <xf numFmtId="44" fontId="2" fillId="0" borderId="112" xfId="1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41" fillId="5" borderId="130" xfId="0" applyFont="1" applyFill="1" applyBorder="1" applyAlignment="1">
      <alignment horizontal="left" vertical="center" wrapText="1"/>
    </xf>
    <xf numFmtId="0" fontId="2" fillId="0" borderId="130" xfId="0" applyFont="1" applyFill="1" applyBorder="1" applyAlignment="1">
      <alignment horizontal="left" vertical="center" wrapText="1"/>
    </xf>
    <xf numFmtId="0" fontId="42" fillId="5" borderId="112" xfId="0" applyFont="1" applyFill="1" applyBorder="1" applyAlignment="1">
      <alignment horizontal="left" vertical="center" wrapText="1"/>
    </xf>
    <xf numFmtId="0" fontId="42" fillId="0" borderId="112" xfId="0" applyFont="1" applyFill="1" applyBorder="1" applyAlignment="1">
      <alignment horizontal="left" vertical="center" wrapText="1"/>
    </xf>
    <xf numFmtId="0" fontId="3" fillId="0" borderId="112" xfId="0" applyFont="1" applyFill="1" applyBorder="1" applyAlignment="1">
      <alignment horizontal="left" vertical="center"/>
    </xf>
    <xf numFmtId="44" fontId="3" fillId="0" borderId="112" xfId="1" applyFont="1" applyFill="1" applyBorder="1" applyAlignment="1">
      <alignment horizontal="left" vertical="center"/>
    </xf>
    <xf numFmtId="44" fontId="3" fillId="0" borderId="112" xfId="1" applyFont="1" applyFill="1" applyBorder="1" applyAlignment="1">
      <alignment horizontal="left" vertical="center" wrapText="1"/>
    </xf>
    <xf numFmtId="0" fontId="3" fillId="0" borderId="128" xfId="0" applyFont="1" applyFill="1" applyBorder="1" applyAlignment="1">
      <alignment horizontal="left" vertical="center"/>
    </xf>
    <xf numFmtId="44" fontId="3" fillId="0" borderId="128" xfId="1" applyFont="1" applyFill="1" applyBorder="1" applyAlignment="1">
      <alignment horizontal="left" vertical="center"/>
    </xf>
    <xf numFmtId="0" fontId="41" fillId="5" borderId="128" xfId="0" applyFont="1" applyFill="1" applyBorder="1" applyAlignment="1">
      <alignment horizontal="left" vertical="center" wrapText="1"/>
    </xf>
    <xf numFmtId="0" fontId="41" fillId="5" borderId="128" xfId="0" applyFont="1" applyFill="1" applyBorder="1" applyAlignment="1">
      <alignment vertical="center" wrapText="1"/>
    </xf>
    <xf numFmtId="44" fontId="2" fillId="0" borderId="112" xfId="1" applyFont="1" applyFill="1" applyBorder="1" applyAlignment="1">
      <alignment horizontal="left" vertical="center"/>
    </xf>
    <xf numFmtId="0" fontId="2" fillId="0" borderId="131" xfId="0" applyFont="1" applyFill="1" applyBorder="1" applyAlignment="1">
      <alignment horizontal="left" vertical="center" wrapText="1"/>
    </xf>
    <xf numFmtId="0" fontId="41" fillId="5" borderId="131" xfId="0" applyFont="1" applyFill="1" applyBorder="1" applyAlignment="1">
      <alignment horizontal="left" vertical="center" wrapText="1"/>
    </xf>
    <xf numFmtId="0" fontId="2" fillId="0" borderId="132" xfId="0" applyFont="1" applyFill="1" applyBorder="1" applyAlignment="1">
      <alignment horizontal="left" vertical="center" wrapText="1"/>
    </xf>
    <xf numFmtId="0" fontId="41" fillId="5" borderId="133" xfId="0" applyFont="1" applyFill="1" applyBorder="1" applyAlignment="1">
      <alignment horizontal="left" vertical="center" wrapText="1"/>
    </xf>
    <xf numFmtId="0" fontId="42" fillId="0" borderId="131" xfId="0" applyFont="1" applyFill="1" applyBorder="1" applyAlignment="1">
      <alignment horizontal="left" vertical="center" wrapText="1"/>
    </xf>
    <xf numFmtId="0" fontId="3" fillId="0" borderId="134" xfId="0" applyFont="1" applyFill="1" applyBorder="1" applyAlignment="1">
      <alignment horizontal="left" vertical="center"/>
    </xf>
    <xf numFmtId="44" fontId="3" fillId="0" borderId="134" xfId="1" applyFont="1" applyFill="1" applyBorder="1" applyAlignment="1">
      <alignment horizontal="left" vertical="center"/>
    </xf>
    <xf numFmtId="0" fontId="2" fillId="0" borderId="135" xfId="0" applyFont="1" applyFill="1" applyBorder="1" applyAlignment="1">
      <alignment horizontal="left" vertical="center" wrapText="1"/>
    </xf>
    <xf numFmtId="0" fontId="2" fillId="0" borderId="134" xfId="0" applyFont="1" applyFill="1" applyBorder="1" applyAlignment="1">
      <alignment horizontal="left" vertical="center" wrapText="1"/>
    </xf>
    <xf numFmtId="44" fontId="2" fillId="0" borderId="134" xfId="1" applyFont="1" applyFill="1" applyBorder="1" applyAlignment="1">
      <alignment horizontal="left" vertical="center" wrapText="1"/>
    </xf>
    <xf numFmtId="0" fontId="2" fillId="0" borderId="136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44" fontId="14" fillId="6" borderId="131" xfId="0" applyNumberFormat="1" applyFont="1" applyFill="1" applyBorder="1" applyAlignment="1">
      <alignment vertical="center" wrapText="1"/>
    </xf>
    <xf numFmtId="0" fontId="14" fillId="0" borderId="112" xfId="0" applyFont="1" applyBorder="1" applyAlignment="1">
      <alignment horizontal="center" vertical="center"/>
    </xf>
    <xf numFmtId="0" fontId="14" fillId="0" borderId="134" xfId="0" applyFont="1" applyBorder="1" applyAlignment="1">
      <alignment horizontal="center" vertical="center"/>
    </xf>
    <xf numFmtId="0" fontId="14" fillId="6" borderId="19" xfId="0" applyFont="1" applyFill="1" applyBorder="1" applyAlignment="1">
      <alignment vertical="center" wrapText="1"/>
    </xf>
    <xf numFmtId="0" fontId="14" fillId="6" borderId="13" xfId="0" applyFont="1" applyFill="1" applyBorder="1" applyAlignment="1">
      <alignment vertical="center" wrapText="1"/>
    </xf>
    <xf numFmtId="9" fontId="14" fillId="0" borderId="35" xfId="0" applyNumberFormat="1" applyFont="1" applyFill="1" applyBorder="1" applyAlignment="1">
      <alignment horizontal="center" vertical="center" wrapText="1"/>
    </xf>
    <xf numFmtId="9" fontId="14" fillId="0" borderId="13" xfId="2" applyFont="1" applyBorder="1" applyAlignment="1">
      <alignment vertical="center" wrapText="1"/>
    </xf>
    <xf numFmtId="0" fontId="45" fillId="0" borderId="0" xfId="0" applyFont="1"/>
    <xf numFmtId="0" fontId="18" fillId="0" borderId="0" xfId="0" applyFont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6" fillId="6" borderId="98" xfId="0" applyFont="1" applyFill="1" applyBorder="1" applyAlignment="1">
      <alignment horizontal="right" vertical="center" wrapText="1"/>
    </xf>
    <xf numFmtId="0" fontId="16" fillId="6" borderId="13" xfId="0" applyFont="1" applyFill="1" applyBorder="1" applyAlignment="1">
      <alignment horizontal="right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14" fillId="6" borderId="94" xfId="0" applyFont="1" applyFill="1" applyBorder="1" applyAlignment="1">
      <alignment horizontal="center" vertical="center" wrapText="1"/>
    </xf>
    <xf numFmtId="0" fontId="14" fillId="6" borderId="96" xfId="0" applyFont="1" applyFill="1" applyBorder="1" applyAlignment="1">
      <alignment horizontal="center" vertical="center" wrapText="1"/>
    </xf>
    <xf numFmtId="0" fontId="14" fillId="6" borderId="95" xfId="0" applyFont="1" applyFill="1" applyBorder="1" applyAlignment="1">
      <alignment horizontal="center" vertical="center" wrapText="1"/>
    </xf>
    <xf numFmtId="0" fontId="14" fillId="6" borderId="98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justify" vertical="center" wrapText="1"/>
    </xf>
    <xf numFmtId="0" fontId="14" fillId="6" borderId="16" xfId="0" applyFont="1" applyFill="1" applyBorder="1" applyAlignment="1">
      <alignment horizontal="justify" vertical="center" wrapText="1"/>
    </xf>
    <xf numFmtId="0" fontId="14" fillId="6" borderId="13" xfId="0" applyFont="1" applyFill="1" applyBorder="1" applyAlignment="1">
      <alignment horizontal="justify" vertical="center" wrapText="1"/>
    </xf>
    <xf numFmtId="0" fontId="14" fillId="0" borderId="35" xfId="0" applyFont="1" applyBorder="1" applyAlignment="1">
      <alignment horizontal="left" vertical="center" wrapText="1"/>
    </xf>
    <xf numFmtId="0" fontId="24" fillId="6" borderId="48" xfId="0" applyFont="1" applyFill="1" applyBorder="1" applyAlignment="1">
      <alignment horizontal="right" vertical="center" wrapText="1" indent="1"/>
    </xf>
    <xf numFmtId="0" fontId="24" fillId="6" borderId="44" xfId="0" applyFont="1" applyFill="1" applyBorder="1" applyAlignment="1">
      <alignment horizontal="right" vertical="center" wrapText="1" indent="1"/>
    </xf>
    <xf numFmtId="0" fontId="24" fillId="6" borderId="45" xfId="0" applyFont="1" applyFill="1" applyBorder="1" applyAlignment="1">
      <alignment horizontal="right" vertical="center" wrapText="1" indent="1"/>
    </xf>
    <xf numFmtId="0" fontId="19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4" fontId="14" fillId="0" borderId="19" xfId="0" applyNumberFormat="1" applyFont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25" fillId="7" borderId="35" xfId="0" applyFont="1" applyFill="1" applyBorder="1" applyAlignment="1">
      <alignment horizontal="right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14" fillId="5" borderId="36" xfId="0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left" vertical="center" wrapText="1"/>
    </xf>
    <xf numFmtId="0" fontId="14" fillId="5" borderId="3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vertical="center" wrapText="1"/>
    </xf>
    <xf numFmtId="0" fontId="14" fillId="6" borderId="13" xfId="0" applyFont="1" applyFill="1" applyBorder="1" applyAlignment="1">
      <alignment vertical="center" wrapText="1"/>
    </xf>
    <xf numFmtId="0" fontId="14" fillId="5" borderId="36" xfId="0" applyFont="1" applyFill="1" applyBorder="1" applyAlignment="1">
      <alignment vertical="center" wrapText="1"/>
    </xf>
    <xf numFmtId="0" fontId="14" fillId="5" borderId="37" xfId="0" applyFont="1" applyFill="1" applyBorder="1" applyAlignment="1">
      <alignment vertical="center" wrapText="1"/>
    </xf>
    <xf numFmtId="0" fontId="14" fillId="5" borderId="38" xfId="0" applyFont="1" applyFill="1" applyBorder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8" fillId="6" borderId="19" xfId="0" applyFont="1" applyFill="1" applyBorder="1" applyAlignment="1">
      <alignment vertical="center" wrapText="1"/>
    </xf>
    <xf numFmtId="0" fontId="18" fillId="6" borderId="16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14" fillId="8" borderId="103" xfId="0" applyFont="1" applyFill="1" applyBorder="1" applyAlignment="1">
      <alignment horizontal="center"/>
    </xf>
    <xf numFmtId="0" fontId="14" fillId="8" borderId="104" xfId="0" applyFont="1" applyFill="1" applyBorder="1" applyAlignment="1">
      <alignment horizontal="center"/>
    </xf>
    <xf numFmtId="0" fontId="14" fillId="8" borderId="105" xfId="0" applyFont="1" applyFill="1" applyBorder="1" applyAlignment="1">
      <alignment horizontal="center"/>
    </xf>
    <xf numFmtId="0" fontId="25" fillId="7" borderId="92" xfId="0" applyFont="1" applyFill="1" applyBorder="1" applyAlignment="1">
      <alignment horizontal="right" vertical="center" wrapText="1"/>
    </xf>
    <xf numFmtId="0" fontId="25" fillId="7" borderId="93" xfId="0" applyFont="1" applyFill="1" applyBorder="1" applyAlignment="1">
      <alignment horizontal="right" vertical="center" wrapText="1"/>
    </xf>
    <xf numFmtId="0" fontId="6" fillId="7" borderId="111" xfId="0" applyFont="1" applyFill="1" applyBorder="1" applyAlignment="1">
      <alignment horizontal="left" vertical="center" wrapText="1"/>
    </xf>
    <xf numFmtId="0" fontId="6" fillId="7" borderId="89" xfId="0" applyFont="1" applyFill="1" applyBorder="1" applyAlignment="1">
      <alignment horizontal="left" vertical="center" wrapText="1"/>
    </xf>
    <xf numFmtId="0" fontId="6" fillId="7" borderId="90" xfId="0" applyFont="1" applyFill="1" applyBorder="1" applyAlignment="1">
      <alignment horizontal="left" vertical="center" wrapText="1"/>
    </xf>
    <xf numFmtId="0" fontId="5" fillId="5" borderId="11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44" fontId="18" fillId="0" borderId="138" xfId="0" applyNumberFormat="1" applyFont="1" applyFill="1" applyBorder="1" applyAlignment="1">
      <alignment horizontal="center" vertical="center" wrapText="1"/>
    </xf>
    <xf numFmtId="44" fontId="18" fillId="0" borderId="140" xfId="0" applyNumberFormat="1" applyFont="1" applyFill="1" applyBorder="1" applyAlignment="1">
      <alignment horizontal="center" vertical="center" wrapText="1"/>
    </xf>
    <xf numFmtId="0" fontId="25" fillId="7" borderId="100" xfId="0" applyFont="1" applyFill="1" applyBorder="1" applyAlignment="1">
      <alignment horizontal="left" vertical="center" wrapText="1"/>
    </xf>
    <xf numFmtId="0" fontId="25" fillId="7" borderId="101" xfId="0" applyFont="1" applyFill="1" applyBorder="1" applyAlignment="1">
      <alignment horizontal="left" vertical="center" wrapText="1"/>
    </xf>
    <xf numFmtId="0" fontId="25" fillId="7" borderId="102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left" vertical="center" wrapText="1"/>
    </xf>
    <xf numFmtId="0" fontId="16" fillId="6" borderId="13" xfId="0" applyFont="1" applyFill="1" applyBorder="1" applyAlignment="1">
      <alignment horizontal="left" vertical="center" wrapText="1"/>
    </xf>
    <xf numFmtId="0" fontId="20" fillId="6" borderId="41" xfId="0" applyFont="1" applyFill="1" applyBorder="1" applyAlignment="1">
      <alignment horizontal="left" vertical="center" wrapText="1" indent="1"/>
    </xf>
    <xf numFmtId="0" fontId="20" fillId="6" borderId="42" xfId="0" applyFont="1" applyFill="1" applyBorder="1" applyAlignment="1">
      <alignment horizontal="left" vertical="center" wrapText="1" indent="1"/>
    </xf>
    <xf numFmtId="0" fontId="20" fillId="6" borderId="43" xfId="0" applyFont="1" applyFill="1" applyBorder="1" applyAlignment="1">
      <alignment horizontal="left" vertical="center" wrapText="1" indent="1"/>
    </xf>
    <xf numFmtId="0" fontId="24" fillId="6" borderId="19" xfId="0" applyFont="1" applyFill="1" applyBorder="1" applyAlignment="1">
      <alignment horizontal="right" vertical="center" wrapText="1"/>
    </xf>
    <xf numFmtId="0" fontId="14" fillId="6" borderId="16" xfId="0" applyFont="1" applyFill="1" applyBorder="1" applyAlignment="1">
      <alignment horizontal="right" vertical="center" wrapText="1"/>
    </xf>
    <xf numFmtId="0" fontId="14" fillId="6" borderId="13" xfId="0" applyFont="1" applyFill="1" applyBorder="1" applyAlignment="1">
      <alignment horizontal="right" vertical="center" wrapText="1"/>
    </xf>
    <xf numFmtId="0" fontId="14" fillId="7" borderId="111" xfId="0" applyFont="1" applyFill="1" applyBorder="1" applyAlignment="1">
      <alignment horizontal="left" vertical="center" wrapText="1"/>
    </xf>
    <xf numFmtId="0" fontId="14" fillId="7" borderId="89" xfId="0" applyFont="1" applyFill="1" applyBorder="1" applyAlignment="1">
      <alignment horizontal="left" vertical="center" wrapText="1"/>
    </xf>
    <xf numFmtId="0" fontId="14" fillId="7" borderId="90" xfId="0" applyFont="1" applyFill="1" applyBorder="1" applyAlignment="1">
      <alignment horizontal="left" vertical="center" wrapText="1"/>
    </xf>
    <xf numFmtId="44" fontId="14" fillId="6" borderId="36" xfId="0" applyNumberFormat="1" applyFont="1" applyFill="1" applyBorder="1" applyAlignment="1">
      <alignment horizontal="center" vertical="center" wrapText="1"/>
    </xf>
    <xf numFmtId="44" fontId="14" fillId="6" borderId="38" xfId="0" applyNumberFormat="1" applyFont="1" applyFill="1" applyBorder="1" applyAlignment="1">
      <alignment horizontal="center" vertical="center" wrapText="1"/>
    </xf>
    <xf numFmtId="44" fontId="14" fillId="6" borderId="37" xfId="0" applyNumberFormat="1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left" vertical="center" wrapText="1"/>
    </xf>
    <xf numFmtId="0" fontId="14" fillId="6" borderId="37" xfId="0" applyFont="1" applyFill="1" applyBorder="1" applyAlignment="1">
      <alignment horizontal="left" vertical="center" wrapText="1"/>
    </xf>
    <xf numFmtId="0" fontId="25" fillId="7" borderId="35" xfId="0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44" fontId="14" fillId="0" borderId="16" xfId="1" applyFont="1" applyBorder="1" applyAlignment="1">
      <alignment horizontal="center" vertical="center" wrapText="1"/>
    </xf>
    <xf numFmtId="44" fontId="14" fillId="0" borderId="13" xfId="1" applyFont="1" applyBorder="1" applyAlignment="1">
      <alignment horizontal="center" vertical="center" wrapText="1"/>
    </xf>
    <xf numFmtId="44" fontId="18" fillId="0" borderId="114" xfId="0" applyNumberFormat="1" applyFont="1" applyFill="1" applyBorder="1" applyAlignment="1">
      <alignment horizontal="center" vertical="center" wrapText="1"/>
    </xf>
    <xf numFmtId="44" fontId="18" fillId="0" borderId="139" xfId="0" applyNumberFormat="1" applyFont="1" applyFill="1" applyBorder="1" applyAlignment="1">
      <alignment horizontal="center" vertical="center" wrapText="1"/>
    </xf>
    <xf numFmtId="0" fontId="14" fillId="6" borderId="130" xfId="0" applyFont="1" applyFill="1" applyBorder="1" applyAlignment="1">
      <alignment horizontal="left" vertical="center" wrapText="1"/>
    </xf>
    <xf numFmtId="0" fontId="14" fillId="6" borderId="115" xfId="0" applyFont="1" applyFill="1" applyBorder="1" applyAlignment="1">
      <alignment horizontal="left" vertical="center" wrapText="1"/>
    </xf>
    <xf numFmtId="0" fontId="14" fillId="6" borderId="116" xfId="0" applyFont="1" applyFill="1" applyBorder="1" applyAlignment="1">
      <alignment horizontal="left" vertical="center" wrapText="1"/>
    </xf>
    <xf numFmtId="0" fontId="16" fillId="6" borderId="35" xfId="0" applyFont="1" applyFill="1" applyBorder="1" applyAlignment="1">
      <alignment horizontal="left" vertical="center" wrapText="1"/>
    </xf>
    <xf numFmtId="0" fontId="14" fillId="6" borderId="135" xfId="0" applyFont="1" applyFill="1" applyBorder="1" applyAlignment="1">
      <alignment vertical="center" wrapText="1"/>
    </xf>
    <xf numFmtId="0" fontId="14" fillId="6" borderId="137" xfId="0" applyFont="1" applyFill="1" applyBorder="1" applyAlignment="1">
      <alignment vertical="center" wrapText="1"/>
    </xf>
    <xf numFmtId="0" fontId="14" fillId="6" borderId="141" xfId="0" applyFont="1" applyFill="1" applyBorder="1" applyAlignment="1">
      <alignment vertical="center" wrapText="1"/>
    </xf>
    <xf numFmtId="0" fontId="14" fillId="6" borderId="142" xfId="0" applyFont="1" applyFill="1" applyBorder="1" applyAlignment="1">
      <alignment vertical="center" wrapText="1"/>
    </xf>
    <xf numFmtId="0" fontId="43" fillId="8" borderId="63" xfId="4" applyFont="1" applyFill="1" applyBorder="1" applyAlignment="1" applyProtection="1">
      <alignment horizontal="center"/>
      <protection locked="0"/>
    </xf>
    <xf numFmtId="0" fontId="43" fillId="8" borderId="64" xfId="4" applyFont="1" applyFill="1" applyBorder="1" applyAlignment="1">
      <alignment horizontal="center"/>
    </xf>
    <xf numFmtId="0" fontId="43" fillId="8" borderId="76" xfId="4" applyFont="1" applyFill="1" applyBorder="1" applyAlignment="1">
      <alignment horizontal="center"/>
    </xf>
    <xf numFmtId="0" fontId="37" fillId="0" borderId="0" xfId="4" applyFont="1" applyFill="1" applyAlignment="1">
      <alignment horizontal="center"/>
    </xf>
    <xf numFmtId="0" fontId="29" fillId="0" borderId="0" xfId="4" applyFont="1" applyFill="1" applyAlignment="1">
      <alignment horizontal="center"/>
    </xf>
    <xf numFmtId="4" fontId="29" fillId="0" borderId="77" xfId="4" applyNumberFormat="1" applyFont="1" applyFill="1" applyBorder="1" applyAlignment="1" applyProtection="1">
      <alignment horizontal="center" vertical="center"/>
      <protection locked="0"/>
    </xf>
    <xf numFmtId="4" fontId="29" fillId="0" borderId="53" xfId="4" applyNumberFormat="1" applyFont="1" applyFill="1" applyBorder="1" applyAlignment="1" applyProtection="1">
      <alignment horizontal="center" vertical="center"/>
      <protection locked="0"/>
    </xf>
    <xf numFmtId="4" fontId="29" fillId="0" borderId="78" xfId="4" applyNumberFormat="1" applyFont="1" applyFill="1" applyBorder="1" applyAlignment="1" applyProtection="1">
      <alignment horizontal="center" vertical="center"/>
      <protection locked="0"/>
    </xf>
    <xf numFmtId="0" fontId="2" fillId="8" borderId="112" xfId="4" applyFont="1" applyFill="1" applyBorder="1" applyAlignment="1" applyProtection="1">
      <alignment horizontal="left"/>
      <protection locked="0"/>
    </xf>
    <xf numFmtId="0" fontId="2" fillId="8" borderId="112" xfId="4" applyFont="1" applyFill="1" applyBorder="1" applyAlignment="1">
      <alignment horizontal="left"/>
    </xf>
    <xf numFmtId="0" fontId="9" fillId="3" borderId="65" xfId="3" applyFont="1" applyFill="1" applyBorder="1" applyAlignment="1">
      <alignment horizontal="center" vertical="center"/>
    </xf>
    <xf numFmtId="0" fontId="10" fillId="0" borderId="66" xfId="3" applyFont="1" applyBorder="1"/>
    <xf numFmtId="0" fontId="10" fillId="0" borderId="67" xfId="3" applyFont="1" applyBorder="1"/>
    <xf numFmtId="0" fontId="9" fillId="3" borderId="24" xfId="3" applyFont="1" applyFill="1" applyBorder="1" applyAlignment="1">
      <alignment horizontal="center" vertical="center"/>
    </xf>
    <xf numFmtId="0" fontId="10" fillId="0" borderId="24" xfId="3" applyFont="1" applyBorder="1"/>
    <xf numFmtId="0" fontId="10" fillId="0" borderId="25" xfId="3" applyFont="1" applyBorder="1"/>
    <xf numFmtId="0" fontId="5" fillId="8" borderId="117" xfId="4" applyFont="1" applyFill="1" applyBorder="1" applyAlignment="1" applyProtection="1">
      <alignment horizontal="center"/>
      <protection locked="0"/>
    </xf>
    <xf numFmtId="0" fontId="5" fillId="8" borderId="118" xfId="4" applyFont="1" applyFill="1" applyBorder="1" applyAlignment="1" applyProtection="1">
      <alignment horizontal="center"/>
      <protection locked="0"/>
    </xf>
    <xf numFmtId="0" fontId="44" fillId="0" borderId="0" xfId="3" applyFont="1" applyAlignment="1">
      <alignment horizontal="center" vertical="center" wrapText="1"/>
    </xf>
    <xf numFmtId="0" fontId="5" fillId="8" borderId="122" xfId="4" applyFont="1" applyFill="1" applyBorder="1" applyAlignment="1" applyProtection="1">
      <alignment horizontal="center"/>
      <protection locked="0"/>
    </xf>
    <xf numFmtId="0" fontId="5" fillId="8" borderId="123" xfId="4" applyFont="1" applyFill="1" applyBorder="1" applyAlignment="1">
      <alignment horizontal="center"/>
    </xf>
    <xf numFmtId="0" fontId="5" fillId="8" borderId="124" xfId="4" applyFont="1" applyFill="1" applyBorder="1" applyAlignment="1">
      <alignment horizontal="center"/>
    </xf>
  </cellXfs>
  <cellStyles count="8">
    <cellStyle name="Migliaia [0] 2" xfId="6" xr:uid="{2DE864C7-8C16-BA4B-8D56-DEB5E07BF99E}"/>
    <cellStyle name="Migliaia 2" xfId="5" xr:uid="{3D18F9B3-0776-F645-8BAE-22879441D209}"/>
    <cellStyle name="Normale" xfId="0" builtinId="0"/>
    <cellStyle name="Normale 2" xfId="3" xr:uid="{CBE215D8-A345-C044-9C3A-708C11403685}"/>
    <cellStyle name="Normale 3" xfId="4" xr:uid="{0897D9CB-333D-1D4B-AFD4-D630B52296CA}"/>
    <cellStyle name="Percentuale" xfId="2" builtinId="5"/>
    <cellStyle name="Percentuale 2" xfId="7" xr:uid="{4B57D9AC-A523-C646-AA9B-57DBEF37376E}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8A97-CE1C-CE4E-9E37-A76F9601221A}">
  <sheetPr>
    <pageSetUpPr fitToPage="1"/>
  </sheetPr>
  <dimension ref="A1:H135"/>
  <sheetViews>
    <sheetView tabSelected="1" topLeftCell="A78" zoomScale="130" zoomScaleNormal="130" workbookViewId="0">
      <selection activeCell="E85" sqref="E85"/>
    </sheetView>
  </sheetViews>
  <sheetFormatPr baseColWidth="10" defaultRowHeight="14"/>
  <cols>
    <col min="1" max="1" width="22" style="27" customWidth="1"/>
    <col min="2" max="3" width="13.796875" style="27" customWidth="1"/>
    <col min="4" max="7" width="16" style="27" customWidth="1"/>
    <col min="8" max="16384" width="11" style="27"/>
  </cols>
  <sheetData>
    <row r="1" spans="1:7" ht="16">
      <c r="A1" s="482" t="s">
        <v>720</v>
      </c>
      <c r="B1" s="482"/>
      <c r="C1" s="482"/>
      <c r="D1" s="482"/>
      <c r="E1" s="482"/>
      <c r="F1" s="482"/>
      <c r="G1" s="482"/>
    </row>
    <row r="2" spans="1:7">
      <c r="A2" s="483" t="s">
        <v>43</v>
      </c>
      <c r="B2" s="483"/>
      <c r="C2" s="483"/>
      <c r="D2" s="483"/>
      <c r="E2" s="483"/>
      <c r="F2" s="483"/>
      <c r="G2" s="483"/>
    </row>
    <row r="3" spans="1:7" ht="15" thickBot="1">
      <c r="A3" s="28"/>
    </row>
    <row r="4" spans="1:7" ht="14" customHeight="1" thickBot="1">
      <c r="A4" s="439" t="s">
        <v>329</v>
      </c>
      <c r="B4" s="440"/>
      <c r="C4" s="440"/>
      <c r="D4" s="440"/>
      <c r="E4" s="440"/>
      <c r="F4" s="440"/>
      <c r="G4" s="441"/>
    </row>
    <row r="5" spans="1:7" ht="15" thickBot="1">
      <c r="A5" s="29"/>
    </row>
    <row r="6" spans="1:7" ht="16" thickBot="1">
      <c r="A6" s="368" t="s">
        <v>44</v>
      </c>
      <c r="B6" s="431"/>
      <c r="C6" s="457"/>
      <c r="D6" s="457"/>
      <c r="E6" s="369" t="s">
        <v>45</v>
      </c>
      <c r="F6" s="431"/>
      <c r="G6" s="432"/>
    </row>
    <row r="7" spans="1:7" ht="15" thickBot="1">
      <c r="A7" s="29"/>
    </row>
    <row r="8" spans="1:7" ht="16" customHeight="1" thickBot="1">
      <c r="A8" s="34" t="s">
        <v>328</v>
      </c>
      <c r="B8" s="458"/>
      <c r="C8" s="459"/>
      <c r="D8" s="460"/>
      <c r="E8" s="34" t="s">
        <v>57</v>
      </c>
      <c r="F8" s="458"/>
      <c r="G8" s="460"/>
    </row>
    <row r="9" spans="1:7" ht="16" thickBot="1">
      <c r="A9" s="34" t="s">
        <v>330</v>
      </c>
      <c r="B9" s="464"/>
      <c r="C9" s="465"/>
      <c r="D9" s="466"/>
      <c r="E9" s="34" t="s">
        <v>325</v>
      </c>
      <c r="F9" s="467"/>
      <c r="G9" s="468"/>
    </row>
    <row r="10" spans="1:7" ht="15" customHeight="1" thickBot="1">
      <c r="A10" s="472" t="s">
        <v>326</v>
      </c>
      <c r="B10" s="446"/>
      <c r="C10" s="458"/>
      <c r="D10" s="459"/>
      <c r="E10" s="459"/>
      <c r="F10" s="459"/>
      <c r="G10" s="459"/>
    </row>
    <row r="11" spans="1:7" ht="16" thickBot="1">
      <c r="A11" s="34" t="s">
        <v>327</v>
      </c>
      <c r="B11" s="458"/>
      <c r="C11" s="459"/>
      <c r="D11" s="34" t="s">
        <v>684</v>
      </c>
      <c r="E11" s="504"/>
      <c r="F11" s="505"/>
      <c r="G11" s="506"/>
    </row>
    <row r="12" spans="1:7" ht="16" customHeight="1" thickBot="1">
      <c r="A12" s="34" t="s">
        <v>56</v>
      </c>
      <c r="B12" s="458"/>
      <c r="C12" s="460"/>
      <c r="D12" s="34" t="s">
        <v>54</v>
      </c>
      <c r="E12" s="458"/>
      <c r="F12" s="459"/>
      <c r="G12" s="460"/>
    </row>
    <row r="13" spans="1:7">
      <c r="A13" s="29"/>
    </row>
    <row r="14" spans="1:7" ht="30" customHeight="1" thickBot="1">
      <c r="A14" s="503" t="s">
        <v>359</v>
      </c>
      <c r="B14" s="503"/>
      <c r="C14" s="503"/>
      <c r="D14" s="503"/>
      <c r="E14" s="503"/>
      <c r="F14" s="503"/>
      <c r="G14" s="503"/>
    </row>
    <row r="15" spans="1:7" ht="16" thickBot="1">
      <c r="A15" s="34" t="s">
        <v>46</v>
      </c>
      <c r="B15" s="461"/>
      <c r="C15" s="462"/>
      <c r="D15" s="462"/>
      <c r="E15" s="462"/>
      <c r="F15" s="462"/>
      <c r="G15" s="463"/>
    </row>
    <row r="16" spans="1:7" ht="15" customHeight="1" thickBot="1">
      <c r="A16" s="35" t="s">
        <v>47</v>
      </c>
      <c r="B16" s="461"/>
      <c r="C16" s="462"/>
      <c r="D16" s="462"/>
      <c r="E16" s="462"/>
      <c r="F16" s="462"/>
      <c r="G16" s="463"/>
    </row>
    <row r="17" spans="1:7" ht="28" customHeight="1" thickBot="1">
      <c r="A17" s="35" t="s">
        <v>345</v>
      </c>
      <c r="B17" s="461"/>
      <c r="C17" s="462"/>
      <c r="D17" s="462"/>
      <c r="E17" s="462"/>
      <c r="F17" s="462"/>
      <c r="G17" s="463"/>
    </row>
    <row r="18" spans="1:7" ht="15" customHeight="1" thickBot="1">
      <c r="A18" s="36" t="s">
        <v>48</v>
      </c>
      <c r="B18" s="458"/>
      <c r="C18" s="460"/>
      <c r="D18" s="487" t="s">
        <v>49</v>
      </c>
      <c r="E18" s="488"/>
      <c r="F18" s="458"/>
      <c r="G18" s="489"/>
    </row>
    <row r="19" spans="1:7" ht="15" thickBot="1">
      <c r="A19" s="31"/>
      <c r="B19" s="31"/>
      <c r="C19" s="31"/>
      <c r="D19" s="31"/>
      <c r="E19" s="31"/>
    </row>
    <row r="20" spans="1:7" ht="17" thickBot="1">
      <c r="A20" s="490" t="s">
        <v>362</v>
      </c>
      <c r="B20" s="491"/>
      <c r="C20" s="491"/>
      <c r="D20" s="491"/>
      <c r="E20" s="491"/>
      <c r="F20" s="491"/>
      <c r="G20" s="492"/>
    </row>
    <row r="21" spans="1:7" ht="15" thickBot="1">
      <c r="A21" s="495" t="s">
        <v>715</v>
      </c>
      <c r="B21" s="496"/>
      <c r="C21" s="496"/>
      <c r="D21" s="496"/>
      <c r="E21" s="496"/>
      <c r="F21" s="496"/>
      <c r="G21" s="497"/>
    </row>
    <row r="22" spans="1:7" ht="16" thickBot="1">
      <c r="A22" s="425" t="s">
        <v>717</v>
      </c>
      <c r="B22" s="426"/>
      <c r="C22" s="500"/>
      <c r="D22" s="501"/>
      <c r="E22" s="501"/>
      <c r="F22" s="501"/>
      <c r="G22" s="502"/>
    </row>
    <row r="23" spans="1:7" ht="15" customHeight="1" thickBot="1">
      <c r="A23" s="425" t="s">
        <v>80</v>
      </c>
      <c r="B23" s="426"/>
      <c r="C23" s="484"/>
      <c r="D23" s="485"/>
      <c r="E23" s="485"/>
      <c r="F23" s="485"/>
      <c r="G23" s="486"/>
    </row>
    <row r="24" spans="1:7" ht="15" thickBot="1">
      <c r="A24" s="493" t="s">
        <v>51</v>
      </c>
      <c r="B24" s="494"/>
      <c r="C24" s="484"/>
      <c r="D24" s="485"/>
      <c r="E24" s="485"/>
      <c r="F24" s="485"/>
      <c r="G24" s="486"/>
    </row>
    <row r="25" spans="1:7" ht="15" thickBot="1">
      <c r="A25" s="493" t="s">
        <v>63</v>
      </c>
      <c r="B25" s="494"/>
      <c r="C25" s="458"/>
      <c r="D25" s="459"/>
      <c r="E25" s="498" t="s">
        <v>716</v>
      </c>
      <c r="F25" s="499"/>
      <c r="G25" s="428"/>
    </row>
    <row r="26" spans="1:7" ht="15" thickBot="1">
      <c r="A26" s="493" t="s">
        <v>685</v>
      </c>
      <c r="B26" s="494"/>
      <c r="C26" s="484"/>
      <c r="D26" s="485"/>
      <c r="E26" s="485"/>
      <c r="F26" s="485"/>
      <c r="G26" s="486"/>
    </row>
    <row r="27" spans="1:7" ht="45" customHeight="1" thickBot="1">
      <c r="A27" s="472" t="s">
        <v>704</v>
      </c>
      <c r="B27" s="446"/>
      <c r="C27" s="446"/>
      <c r="D27" s="446"/>
      <c r="E27" s="446"/>
      <c r="F27" s="546"/>
      <c r="G27" s="547"/>
    </row>
    <row r="28" spans="1:7" ht="30" customHeight="1" thickBot="1">
      <c r="A28" s="35" t="s">
        <v>360</v>
      </c>
      <c r="B28" s="484"/>
      <c r="C28" s="486"/>
      <c r="D28" s="37" t="s">
        <v>58</v>
      </c>
      <c r="E28" s="30"/>
      <c r="F28" s="37" t="s">
        <v>59</v>
      </c>
      <c r="G28" s="30"/>
    </row>
    <row r="29" spans="1:7" ht="15" thickBot="1">
      <c r="A29" s="507" t="s">
        <v>60</v>
      </c>
      <c r="B29" s="508"/>
      <c r="C29" s="508"/>
      <c r="D29" s="508"/>
      <c r="E29" s="508"/>
      <c r="F29" s="508"/>
      <c r="G29" s="509"/>
    </row>
    <row r="30" spans="1:7">
      <c r="A30" s="31"/>
      <c r="B30" s="31"/>
      <c r="C30" s="31"/>
      <c r="D30" s="31"/>
      <c r="E30" s="31"/>
      <c r="F30" s="31"/>
      <c r="G30" s="31"/>
    </row>
    <row r="31" spans="1:7" ht="15" thickBot="1">
      <c r="A31" s="469" t="s">
        <v>61</v>
      </c>
      <c r="B31" s="470"/>
      <c r="C31" s="470"/>
      <c r="D31" s="470"/>
      <c r="E31" s="470"/>
      <c r="F31" s="470"/>
      <c r="G31" s="470"/>
    </row>
    <row r="32" spans="1:7" ht="16" thickBot="1">
      <c r="A32" s="34" t="s">
        <v>62</v>
      </c>
      <c r="B32" s="461"/>
      <c r="C32" s="462"/>
      <c r="D32" s="462"/>
      <c r="E32" s="462"/>
      <c r="F32" s="462"/>
      <c r="G32" s="463"/>
    </row>
    <row r="33" spans="1:7" ht="16" thickBot="1">
      <c r="A33" s="35" t="s">
        <v>63</v>
      </c>
      <c r="B33" s="461"/>
      <c r="C33" s="462"/>
      <c r="D33" s="462"/>
      <c r="E33" s="462"/>
      <c r="F33" s="462"/>
      <c r="G33" s="463"/>
    </row>
    <row r="34" spans="1:7" ht="16" thickBot="1">
      <c r="A34" s="35" t="s">
        <v>358</v>
      </c>
      <c r="B34" s="461"/>
      <c r="C34" s="462"/>
      <c r="D34" s="462"/>
      <c r="E34" s="462"/>
      <c r="F34" s="462"/>
      <c r="G34" s="463"/>
    </row>
    <row r="35" spans="1:7" ht="16" thickBot="1">
      <c r="A35" s="35" t="s">
        <v>64</v>
      </c>
      <c r="B35" s="461"/>
      <c r="C35" s="462"/>
      <c r="D35" s="462"/>
      <c r="E35" s="462"/>
      <c r="F35" s="462"/>
      <c r="G35" s="463"/>
    </row>
    <row r="36" spans="1:7" ht="16" thickBot="1">
      <c r="A36" s="35" t="s">
        <v>65</v>
      </c>
      <c r="B36" s="461"/>
      <c r="C36" s="462"/>
      <c r="D36" s="462"/>
      <c r="E36" s="462"/>
      <c r="F36" s="462"/>
      <c r="G36" s="463"/>
    </row>
    <row r="37" spans="1:7">
      <c r="A37" s="29"/>
    </row>
    <row r="38" spans="1:7">
      <c r="A38" s="469" t="s">
        <v>66</v>
      </c>
      <c r="B38" s="470"/>
      <c r="C38" s="470"/>
      <c r="D38" s="470"/>
      <c r="E38" s="470"/>
      <c r="F38" s="470"/>
      <c r="G38" s="470"/>
    </row>
    <row r="39" spans="1:7" ht="15" thickBot="1">
      <c r="A39" s="477" t="s">
        <v>340</v>
      </c>
      <c r="B39" s="478"/>
      <c r="C39" s="474"/>
      <c r="D39" s="475"/>
      <c r="E39" s="475"/>
      <c r="F39" s="475"/>
      <c r="G39" s="476"/>
    </row>
    <row r="40" spans="1:7" ht="15" thickBot="1">
      <c r="A40" s="477" t="s">
        <v>50</v>
      </c>
      <c r="B40" s="478"/>
      <c r="C40" s="474"/>
      <c r="D40" s="475"/>
      <c r="E40" s="475"/>
      <c r="F40" s="475"/>
      <c r="G40" s="476"/>
    </row>
    <row r="41" spans="1:7" ht="16" customHeight="1" thickBot="1">
      <c r="A41" s="472" t="s">
        <v>67</v>
      </c>
      <c r="B41" s="473"/>
      <c r="C41" s="474"/>
      <c r="D41" s="475"/>
      <c r="E41" s="475"/>
      <c r="F41" s="475"/>
      <c r="G41" s="476"/>
    </row>
    <row r="42" spans="1:7" ht="16" customHeight="1" thickBot="1">
      <c r="A42" s="472" t="s">
        <v>52</v>
      </c>
      <c r="B42" s="473"/>
      <c r="C42" s="474"/>
      <c r="D42" s="475"/>
      <c r="E42" s="475"/>
      <c r="F42" s="475"/>
      <c r="G42" s="476"/>
    </row>
    <row r="43" spans="1:7" ht="15" thickBot="1">
      <c r="A43" s="472" t="s">
        <v>53</v>
      </c>
      <c r="B43" s="473"/>
      <c r="C43" s="474"/>
      <c r="D43" s="475"/>
      <c r="E43" s="475"/>
      <c r="F43" s="475"/>
      <c r="G43" s="476"/>
    </row>
    <row r="44" spans="1:7" ht="15" thickBot="1">
      <c r="A44" s="472" t="s">
        <v>689</v>
      </c>
      <c r="B44" s="473"/>
      <c r="C44" s="474"/>
      <c r="D44" s="475"/>
      <c r="E44" s="475"/>
      <c r="F44" s="475"/>
      <c r="G44" s="476"/>
    </row>
    <row r="45" spans="1:7" ht="15" thickBot="1">
      <c r="A45" s="472" t="s">
        <v>55</v>
      </c>
      <c r="B45" s="473"/>
      <c r="C45" s="474"/>
      <c r="D45" s="475"/>
      <c r="E45" s="475"/>
      <c r="F45" s="475"/>
      <c r="G45" s="476"/>
    </row>
    <row r="46" spans="1:7" ht="15" thickBot="1">
      <c r="A46" s="472" t="s">
        <v>56</v>
      </c>
      <c r="B46" s="473"/>
      <c r="C46" s="474"/>
      <c r="D46" s="475"/>
      <c r="E46" s="475"/>
      <c r="F46" s="475"/>
      <c r="G46" s="476"/>
    </row>
    <row r="47" spans="1:7" ht="15" thickBot="1">
      <c r="A47" s="472" t="s">
        <v>68</v>
      </c>
      <c r="B47" s="473"/>
      <c r="C47" s="474"/>
      <c r="D47" s="475"/>
      <c r="E47" s="475"/>
      <c r="F47" s="475"/>
      <c r="G47" s="476"/>
    </row>
    <row r="48" spans="1:7" ht="15" thickBot="1">
      <c r="A48" s="29"/>
    </row>
    <row r="49" spans="1:7" ht="15" thickBot="1">
      <c r="A49" s="479" t="s">
        <v>339</v>
      </c>
      <c r="B49" s="480"/>
      <c r="C49" s="480"/>
      <c r="D49" s="480"/>
      <c r="E49" s="480"/>
      <c r="F49" s="480"/>
      <c r="G49" s="481"/>
    </row>
    <row r="50" spans="1:7" ht="16" customHeight="1" thickBot="1">
      <c r="A50" s="477" t="s">
        <v>371</v>
      </c>
      <c r="B50" s="478"/>
      <c r="C50" s="474"/>
      <c r="D50" s="475"/>
      <c r="E50" s="475"/>
      <c r="F50" s="475"/>
      <c r="G50" s="476"/>
    </row>
    <row r="51" spans="1:7" ht="15" thickBot="1">
      <c r="A51" s="472" t="s">
        <v>50</v>
      </c>
      <c r="B51" s="473"/>
      <c r="C51" s="474"/>
      <c r="D51" s="475"/>
      <c r="E51" s="475"/>
      <c r="F51" s="475"/>
      <c r="G51" s="476"/>
    </row>
    <row r="52" spans="1:7" ht="16" customHeight="1" thickBot="1">
      <c r="A52" s="472" t="s">
        <v>67</v>
      </c>
      <c r="B52" s="473"/>
      <c r="C52" s="474"/>
      <c r="D52" s="475"/>
      <c r="E52" s="475"/>
      <c r="F52" s="475"/>
      <c r="G52" s="476"/>
    </row>
    <row r="53" spans="1:7" ht="16" customHeight="1" thickBot="1">
      <c r="A53" s="472" t="s">
        <v>53</v>
      </c>
      <c r="B53" s="473"/>
      <c r="C53" s="474"/>
      <c r="D53" s="475"/>
      <c r="E53" s="475"/>
      <c r="F53" s="475"/>
      <c r="G53" s="476"/>
    </row>
    <row r="54" spans="1:7" ht="16" customHeight="1" thickBot="1">
      <c r="A54" s="472" t="s">
        <v>689</v>
      </c>
      <c r="B54" s="473"/>
      <c r="C54" s="474"/>
      <c r="D54" s="475"/>
      <c r="E54" s="475"/>
      <c r="F54" s="475"/>
      <c r="G54" s="476"/>
    </row>
    <row r="55" spans="1:7" ht="16" customHeight="1" thickBot="1">
      <c r="A55" s="472" t="s">
        <v>55</v>
      </c>
      <c r="B55" s="473"/>
      <c r="C55" s="474"/>
      <c r="D55" s="475"/>
      <c r="E55" s="475"/>
      <c r="F55" s="475"/>
      <c r="G55" s="476"/>
    </row>
    <row r="56" spans="1:7" ht="15" thickBot="1">
      <c r="A56" s="472" t="s">
        <v>56</v>
      </c>
      <c r="B56" s="473"/>
      <c r="C56" s="474"/>
      <c r="D56" s="475"/>
      <c r="E56" s="475"/>
      <c r="F56" s="475"/>
      <c r="G56" s="476"/>
    </row>
    <row r="57" spans="1:7" ht="15" thickBot="1">
      <c r="A57" s="29"/>
    </row>
    <row r="58" spans="1:7" ht="17" thickBot="1">
      <c r="A58" s="439" t="s">
        <v>364</v>
      </c>
      <c r="B58" s="440"/>
      <c r="C58" s="440"/>
      <c r="D58" s="440"/>
      <c r="E58" s="440"/>
      <c r="F58" s="440"/>
      <c r="G58" s="441"/>
    </row>
    <row r="59" spans="1:7" ht="15" customHeight="1" thickBot="1">
      <c r="A59" s="453" t="s">
        <v>714</v>
      </c>
      <c r="B59" s="454"/>
      <c r="C59" s="454"/>
      <c r="D59" s="455"/>
      <c r="E59" s="55" t="s">
        <v>72</v>
      </c>
      <c r="F59" s="55" t="s">
        <v>73</v>
      </c>
      <c r="G59" s="55" t="s">
        <v>74</v>
      </c>
    </row>
    <row r="60" spans="1:7" ht="16" customHeight="1" thickBot="1">
      <c r="A60" s="433" t="s">
        <v>368</v>
      </c>
      <c r="B60" s="433"/>
      <c r="C60" s="433"/>
      <c r="D60" s="433"/>
      <c r="E60" s="45" t="s">
        <v>379</v>
      </c>
      <c r="F60" s="45" t="s">
        <v>379</v>
      </c>
      <c r="G60" s="40" t="e">
        <f>NETWORKDAYS.INTL(E60, F60, 11)</f>
        <v>#VALUE!</v>
      </c>
    </row>
    <row r="61" spans="1:7" ht="16" customHeight="1" thickBot="1">
      <c r="A61" s="433" t="s">
        <v>369</v>
      </c>
      <c r="B61" s="433"/>
      <c r="C61" s="433"/>
      <c r="D61" s="433"/>
      <c r="E61" s="45" t="s">
        <v>379</v>
      </c>
      <c r="F61" s="45" t="s">
        <v>379</v>
      </c>
      <c r="G61" s="40" t="e">
        <f>NETWORKDAYS.INTL(E61, F61, 11)</f>
        <v>#VALUE!</v>
      </c>
    </row>
    <row r="62" spans="1:7" ht="16" thickBot="1">
      <c r="A62" s="433" t="s">
        <v>361</v>
      </c>
      <c r="B62" s="433"/>
      <c r="C62" s="433"/>
      <c r="D62" s="433"/>
      <c r="E62" s="45" t="s">
        <v>379</v>
      </c>
      <c r="F62" s="45" t="s">
        <v>379</v>
      </c>
      <c r="G62" s="40" t="e">
        <f>NETWORKDAYS.INTL(E62, F62, 11)</f>
        <v>#VALUE!</v>
      </c>
    </row>
    <row r="63" spans="1:7" ht="15" customHeight="1" thickBot="1">
      <c r="A63" s="433" t="s">
        <v>370</v>
      </c>
      <c r="B63" s="433"/>
      <c r="C63" s="56"/>
      <c r="D63" s="44"/>
      <c r="E63" s="44"/>
      <c r="F63" s="44"/>
      <c r="G63" s="43"/>
    </row>
    <row r="64" spans="1:7" ht="45" customHeight="1" thickBot="1">
      <c r="A64" s="53" t="s">
        <v>391</v>
      </c>
      <c r="B64" s="452"/>
      <c r="C64" s="452"/>
      <c r="D64" s="452"/>
      <c r="E64" s="452"/>
      <c r="F64" s="452"/>
      <c r="G64" s="452"/>
    </row>
    <row r="65" spans="1:7" ht="58" customHeight="1" thickBot="1">
      <c r="A65" s="530" t="s">
        <v>363</v>
      </c>
      <c r="B65" s="531"/>
      <c r="C65" s="531"/>
      <c r="D65" s="531"/>
      <c r="E65" s="531"/>
      <c r="F65" s="531"/>
      <c r="G65" s="532"/>
    </row>
    <row r="66" spans="1:7" ht="15" thickBot="1">
      <c r="A66" s="29"/>
    </row>
    <row r="67" spans="1:7" ht="15" customHeight="1" thickBot="1">
      <c r="A67" s="533" t="s">
        <v>365</v>
      </c>
      <c r="B67" s="534"/>
      <c r="C67" s="535"/>
      <c r="D67" s="38" t="s">
        <v>72</v>
      </c>
      <c r="E67" s="38" t="s">
        <v>73</v>
      </c>
      <c r="F67" s="39" t="s">
        <v>366</v>
      </c>
      <c r="G67" s="40" t="s">
        <v>71</v>
      </c>
    </row>
    <row r="68" spans="1:7" ht="16" thickBot="1">
      <c r="A68" s="472" t="s">
        <v>75</v>
      </c>
      <c r="B68" s="446"/>
      <c r="C68" s="473"/>
      <c r="D68" s="42" t="s">
        <v>379</v>
      </c>
      <c r="E68" s="42" t="s">
        <v>379</v>
      </c>
      <c r="F68" s="47" t="e">
        <f>NETWORKDAYS.INTL(D68, E68, 11)</f>
        <v>#VALUE!</v>
      </c>
      <c r="G68" s="41"/>
    </row>
    <row r="69" spans="1:7" ht="16" thickBot="1">
      <c r="A69" s="472" t="s">
        <v>76</v>
      </c>
      <c r="B69" s="446"/>
      <c r="C69" s="473"/>
      <c r="D69" s="42" t="s">
        <v>379</v>
      </c>
      <c r="E69" s="42" t="s">
        <v>379</v>
      </c>
      <c r="F69" s="47" t="e">
        <f>NETWORKDAYS.INTL(D69, E69, 11)</f>
        <v>#VALUE!</v>
      </c>
      <c r="G69" s="49" t="e">
        <f>F69/F71</f>
        <v>#VALUE!</v>
      </c>
    </row>
    <row r="70" spans="1:7" ht="16" customHeight="1" thickBot="1">
      <c r="A70" s="472" t="s">
        <v>77</v>
      </c>
      <c r="B70" s="446"/>
      <c r="C70" s="473"/>
      <c r="D70" s="42" t="s">
        <v>379</v>
      </c>
      <c r="E70" s="42" t="s">
        <v>379</v>
      </c>
      <c r="F70" s="47" t="e">
        <f>NETWORKDAYS.INTL(D70, E70, 11)</f>
        <v>#VALUE!</v>
      </c>
      <c r="G70" s="49" t="e">
        <f>F70/F71</f>
        <v>#VALUE!</v>
      </c>
    </row>
    <row r="71" spans="1:7" ht="16" thickBot="1">
      <c r="A71" s="527" t="s">
        <v>78</v>
      </c>
      <c r="B71" s="528"/>
      <c r="C71" s="529"/>
      <c r="D71" s="42" t="s">
        <v>379</v>
      </c>
      <c r="E71" s="42" t="s">
        <v>379</v>
      </c>
      <c r="F71" s="48" t="e">
        <f>SUM(F69:F70)</f>
        <v>#VALUE!</v>
      </c>
      <c r="G71" s="41"/>
    </row>
    <row r="72" spans="1:7" ht="15" thickBot="1">
      <c r="A72" s="507" t="s">
        <v>367</v>
      </c>
      <c r="B72" s="508"/>
      <c r="C72" s="508"/>
      <c r="D72" s="508"/>
      <c r="E72" s="508"/>
      <c r="F72" s="508"/>
      <c r="G72" s="509"/>
    </row>
    <row r="73" spans="1:7" ht="15" thickBot="1">
      <c r="A73" s="29"/>
    </row>
    <row r="74" spans="1:7" ht="15" customHeight="1" thickBot="1">
      <c r="A74" s="439" t="s">
        <v>375</v>
      </c>
      <c r="B74" s="440"/>
      <c r="C74" s="440"/>
      <c r="D74" s="440"/>
      <c r="E74" s="440"/>
      <c r="F74" s="440"/>
      <c r="G74" s="441"/>
    </row>
    <row r="75" spans="1:7" ht="15" customHeight="1" thickBot="1">
      <c r="A75" s="433" t="s">
        <v>373</v>
      </c>
      <c r="B75" s="433"/>
      <c r="C75" s="433"/>
      <c r="D75" s="433"/>
      <c r="E75" s="433"/>
      <c r="F75" s="541">
        <f>'All.1c - Bilancio tot. di prod.'!E116</f>
        <v>0</v>
      </c>
      <c r="G75" s="540"/>
    </row>
    <row r="76" spans="1:7" ht="15" thickBot="1">
      <c r="A76" s="433" t="s">
        <v>372</v>
      </c>
      <c r="B76" s="433"/>
      <c r="C76" s="433"/>
      <c r="D76" s="433"/>
      <c r="E76" s="433"/>
      <c r="F76" s="541">
        <f>'All.1c - Bilancio tot. di prod.'!E118</f>
        <v>0</v>
      </c>
      <c r="G76" s="540"/>
    </row>
    <row r="77" spans="1:7" ht="15" customHeight="1" thickBot="1">
      <c r="A77" s="433" t="s">
        <v>323</v>
      </c>
      <c r="B77" s="433"/>
      <c r="C77" s="433"/>
      <c r="D77" s="433"/>
      <c r="E77" s="433"/>
      <c r="F77" s="541">
        <f>'All.1c - Bilancio tot. di prod.'!E120</f>
        <v>0</v>
      </c>
      <c r="G77" s="540"/>
    </row>
    <row r="78" spans="1:7" ht="15" customHeight="1" thickBot="1">
      <c r="A78" s="542" t="s">
        <v>324</v>
      </c>
      <c r="B78" s="543"/>
      <c r="C78" s="543"/>
      <c r="D78" s="543"/>
      <c r="E78" s="543"/>
      <c r="F78" s="539">
        <f>'All.1c - Bilancio tot. di prod.'!E131</f>
        <v>0</v>
      </c>
      <c r="G78" s="540"/>
    </row>
    <row r="79" spans="1:7" ht="15" thickBot="1">
      <c r="A79" s="493" t="s">
        <v>374</v>
      </c>
      <c r="B79" s="526"/>
      <c r="C79" s="526"/>
      <c r="D79" s="526"/>
      <c r="E79" s="494"/>
      <c r="F79" s="539">
        <f>'All.1d - Piano finanziario'!E46</f>
        <v>0</v>
      </c>
      <c r="G79" s="540"/>
    </row>
    <row r="80" spans="1:7" ht="15" thickBot="1">
      <c r="A80" s="29"/>
    </row>
    <row r="81" spans="1:8" ht="15" customHeight="1" thickBot="1">
      <c r="A81" s="439" t="s">
        <v>376</v>
      </c>
      <c r="B81" s="440"/>
      <c r="C81" s="440"/>
      <c r="D81" s="440"/>
      <c r="E81" s="440"/>
      <c r="F81" s="440"/>
      <c r="G81" s="441"/>
    </row>
    <row r="82" spans="1:8" ht="31" customHeight="1" thickBot="1">
      <c r="A82" s="544" t="s">
        <v>710</v>
      </c>
      <c r="B82" s="544"/>
      <c r="C82" s="544"/>
      <c r="D82" s="544"/>
      <c r="E82" s="40" t="s">
        <v>377</v>
      </c>
      <c r="F82" s="40" t="s">
        <v>69</v>
      </c>
      <c r="G82" s="46" t="s">
        <v>378</v>
      </c>
    </row>
    <row r="83" spans="1:8" ht="31" customHeight="1" thickBot="1">
      <c r="A83" s="515" t="s">
        <v>711</v>
      </c>
      <c r="B83" s="516"/>
      <c r="C83" s="516"/>
      <c r="D83" s="517"/>
      <c r="E83" s="427"/>
      <c r="F83" s="363">
        <v>0</v>
      </c>
      <c r="G83" s="52">
        <f>E83*F83</f>
        <v>0</v>
      </c>
    </row>
    <row r="84" spans="1:8" ht="30" customHeight="1" thickBot="1">
      <c r="A84" s="515" t="s">
        <v>681</v>
      </c>
      <c r="B84" s="516"/>
      <c r="C84" s="516"/>
      <c r="D84" s="517"/>
      <c r="E84" s="427"/>
      <c r="F84" s="363">
        <v>0</v>
      </c>
      <c r="G84" s="52">
        <f t="shared" ref="G84:G89" si="0">E84*F84</f>
        <v>0</v>
      </c>
    </row>
    <row r="85" spans="1:8" ht="30" customHeight="1" thickBot="1">
      <c r="A85" s="536" t="s">
        <v>683</v>
      </c>
      <c r="B85" s="537"/>
      <c r="C85" s="537"/>
      <c r="D85" s="538"/>
      <c r="E85" s="427"/>
      <c r="F85" s="363">
        <v>0</v>
      </c>
      <c r="G85" s="52">
        <f t="shared" si="0"/>
        <v>0</v>
      </c>
    </row>
    <row r="86" spans="1:8" ht="30" customHeight="1" thickBot="1">
      <c r="A86" s="515" t="s">
        <v>682</v>
      </c>
      <c r="B86" s="516"/>
      <c r="C86" s="516"/>
      <c r="D86" s="517"/>
      <c r="E86" s="427"/>
      <c r="F86" s="363">
        <v>0</v>
      </c>
      <c r="G86" s="52">
        <f t="shared" si="0"/>
        <v>0</v>
      </c>
    </row>
    <row r="87" spans="1:8" ht="30" customHeight="1" thickBot="1">
      <c r="A87" s="515" t="s">
        <v>707</v>
      </c>
      <c r="B87" s="516"/>
      <c r="C87" s="516"/>
      <c r="D87" s="517"/>
      <c r="E87" s="427"/>
      <c r="F87" s="363">
        <v>0</v>
      </c>
      <c r="G87" s="52">
        <f t="shared" si="0"/>
        <v>0</v>
      </c>
    </row>
    <row r="88" spans="1:8" ht="30" customHeight="1" thickBot="1">
      <c r="A88" s="515" t="s">
        <v>708</v>
      </c>
      <c r="B88" s="516"/>
      <c r="C88" s="516"/>
      <c r="D88" s="517"/>
      <c r="E88" s="427"/>
      <c r="F88" s="363">
        <v>0</v>
      </c>
      <c r="G88" s="52">
        <f t="shared" si="0"/>
        <v>0</v>
      </c>
    </row>
    <row r="89" spans="1:8" ht="30" customHeight="1" thickBot="1">
      <c r="A89" s="515" t="s">
        <v>709</v>
      </c>
      <c r="B89" s="516"/>
      <c r="C89" s="516"/>
      <c r="D89" s="517"/>
      <c r="E89" s="427"/>
      <c r="F89" s="363">
        <v>0</v>
      </c>
      <c r="G89" s="52">
        <f t="shared" si="0"/>
        <v>0</v>
      </c>
    </row>
    <row r="90" spans="1:8" ht="30" customHeight="1" thickBot="1">
      <c r="A90" s="471" t="s">
        <v>380</v>
      </c>
      <c r="B90" s="471"/>
      <c r="C90" s="471"/>
      <c r="D90" s="471"/>
      <c r="E90" s="54" t="s">
        <v>70</v>
      </c>
      <c r="F90" s="50">
        <f>SUM(F83:F89)</f>
        <v>0</v>
      </c>
      <c r="G90" s="51">
        <f>SUM(G83:G89)</f>
        <v>0</v>
      </c>
    </row>
    <row r="91" spans="1:8" ht="15" thickBot="1">
      <c r="A91" s="370"/>
      <c r="B91" s="371"/>
      <c r="C91" s="371"/>
      <c r="D91" s="371"/>
      <c r="E91" s="371"/>
      <c r="F91" s="371"/>
      <c r="G91" s="372"/>
      <c r="H91" s="364"/>
    </row>
    <row r="92" spans="1:8" ht="30" customHeight="1" thickBot="1">
      <c r="A92" s="513"/>
      <c r="B92" s="514"/>
      <c r="C92" s="442" t="s">
        <v>384</v>
      </c>
      <c r="D92" s="444"/>
      <c r="E92" s="442" t="s">
        <v>385</v>
      </c>
      <c r="F92" s="443"/>
      <c r="G92" s="365" t="s">
        <v>71</v>
      </c>
    </row>
    <row r="93" spans="1:8" ht="15" customHeight="1" thickBot="1">
      <c r="A93" s="445" t="s">
        <v>381</v>
      </c>
      <c r="B93" s="446"/>
      <c r="C93" s="447"/>
      <c r="D93" s="447"/>
      <c r="E93" s="447"/>
      <c r="F93" s="448"/>
      <c r="G93" s="366" t="e">
        <f>E93/C93</f>
        <v>#DIV/0!</v>
      </c>
    </row>
    <row r="94" spans="1:8" ht="15" customHeight="1" thickBot="1">
      <c r="A94" s="445" t="s">
        <v>382</v>
      </c>
      <c r="B94" s="446"/>
      <c r="C94" s="447"/>
      <c r="D94" s="447"/>
      <c r="E94" s="447"/>
      <c r="F94" s="448"/>
      <c r="G94" s="366" t="e">
        <f>E94/C94</f>
        <v>#DIV/0!</v>
      </c>
    </row>
    <row r="95" spans="1:8" ht="15" customHeight="1" thickBot="1">
      <c r="A95" s="435" t="s">
        <v>70</v>
      </c>
      <c r="B95" s="436"/>
      <c r="C95" s="437"/>
      <c r="D95" s="438"/>
      <c r="E95" s="437"/>
      <c r="F95" s="438"/>
      <c r="G95" s="367"/>
    </row>
    <row r="96" spans="1:8" ht="17" customHeight="1" thickBot="1">
      <c r="A96" s="523" t="s">
        <v>383</v>
      </c>
      <c r="B96" s="524"/>
      <c r="C96" s="524"/>
      <c r="D96" s="525"/>
      <c r="E96" s="510"/>
      <c r="F96" s="511"/>
      <c r="G96" s="512"/>
    </row>
    <row r="97" spans="1:7" ht="15" thickBot="1">
      <c r="A97" s="32"/>
    </row>
    <row r="98" spans="1:7" ht="17" thickBot="1">
      <c r="A98" s="439" t="s">
        <v>703</v>
      </c>
      <c r="B98" s="440"/>
      <c r="C98" s="440"/>
      <c r="D98" s="440"/>
      <c r="E98" s="440"/>
      <c r="F98" s="440"/>
      <c r="G98" s="441"/>
    </row>
    <row r="99" spans="1:7" ht="30" customHeight="1" thickBot="1">
      <c r="A99" s="433" t="s">
        <v>706</v>
      </c>
      <c r="B99" s="433"/>
      <c r="C99" s="433"/>
      <c r="D99" s="433"/>
      <c r="E99" s="433"/>
      <c r="F99" s="433"/>
      <c r="G99" s="433"/>
    </row>
    <row r="100" spans="1:7" ht="14" customHeight="1" thickBot="1">
      <c r="A100" s="434"/>
      <c r="B100" s="434"/>
      <c r="C100" s="434"/>
      <c r="D100" s="434"/>
      <c r="E100" s="434"/>
      <c r="F100" s="434"/>
      <c r="G100" s="434"/>
    </row>
    <row r="101" spans="1:7" ht="14" customHeight="1" thickBot="1">
      <c r="A101" s="434"/>
      <c r="B101" s="434"/>
      <c r="C101" s="434"/>
      <c r="D101" s="434"/>
      <c r="E101" s="434"/>
      <c r="F101" s="434"/>
      <c r="G101" s="434"/>
    </row>
    <row r="102" spans="1:7" ht="15" thickBot="1">
      <c r="A102" s="434"/>
      <c r="B102" s="434"/>
      <c r="C102" s="434"/>
      <c r="D102" s="434"/>
      <c r="E102" s="434"/>
      <c r="F102" s="434"/>
      <c r="G102" s="434"/>
    </row>
    <row r="103" spans="1:7" ht="15" thickBot="1">
      <c r="A103" s="421"/>
      <c r="B103" s="421"/>
      <c r="C103" s="421"/>
      <c r="D103" s="421"/>
      <c r="E103" s="421"/>
      <c r="F103" s="421"/>
      <c r="G103" s="421"/>
    </row>
    <row r="104" spans="1:7" ht="14" customHeight="1" thickBot="1">
      <c r="A104" s="433" t="s">
        <v>389</v>
      </c>
      <c r="B104" s="433"/>
      <c r="C104" s="433"/>
      <c r="D104" s="433"/>
      <c r="E104" s="433"/>
      <c r="F104" s="433"/>
      <c r="G104" s="433"/>
    </row>
    <row r="105" spans="1:7" ht="14" customHeight="1" thickBot="1">
      <c r="A105" s="434"/>
      <c r="B105" s="434"/>
      <c r="C105" s="434"/>
      <c r="D105" s="434"/>
      <c r="E105" s="434"/>
      <c r="F105" s="434"/>
      <c r="G105" s="434"/>
    </row>
    <row r="106" spans="1:7" ht="14" customHeight="1" thickBot="1">
      <c r="A106" s="434"/>
      <c r="B106" s="434"/>
      <c r="C106" s="434"/>
      <c r="D106" s="434"/>
      <c r="E106" s="434"/>
      <c r="F106" s="434"/>
      <c r="G106" s="434"/>
    </row>
    <row r="107" spans="1:7" ht="15" thickBot="1">
      <c r="A107" s="434"/>
      <c r="B107" s="434"/>
      <c r="C107" s="434"/>
      <c r="D107" s="434"/>
      <c r="E107" s="434"/>
      <c r="F107" s="434"/>
      <c r="G107" s="434"/>
    </row>
    <row r="108" spans="1:7" ht="14" customHeight="1" thickBot="1">
      <c r="A108" s="433" t="s">
        <v>388</v>
      </c>
      <c r="B108" s="433"/>
      <c r="C108" s="433"/>
      <c r="D108" s="433"/>
      <c r="E108" s="433"/>
      <c r="F108" s="433"/>
      <c r="G108" s="433"/>
    </row>
    <row r="109" spans="1:7" ht="14" customHeight="1" thickBot="1">
      <c r="A109" s="434"/>
      <c r="B109" s="434"/>
      <c r="C109" s="434"/>
      <c r="D109" s="434"/>
      <c r="E109" s="434"/>
      <c r="F109" s="434"/>
      <c r="G109" s="434"/>
    </row>
    <row r="110" spans="1:7" ht="15" thickBot="1">
      <c r="A110" s="434"/>
      <c r="B110" s="434"/>
      <c r="C110" s="434"/>
      <c r="D110" s="434"/>
      <c r="E110" s="434"/>
      <c r="F110" s="434"/>
      <c r="G110" s="434"/>
    </row>
    <row r="111" spans="1:7" ht="30" customHeight="1" thickBot="1">
      <c r="A111" s="449" t="s">
        <v>390</v>
      </c>
      <c r="B111" s="450"/>
      <c r="C111" s="450"/>
      <c r="D111" s="450"/>
      <c r="E111" s="450"/>
      <c r="F111" s="450"/>
      <c r="G111" s="451"/>
    </row>
    <row r="112" spans="1:7" ht="15" customHeight="1" thickBot="1">
      <c r="A112" s="434"/>
      <c r="B112" s="434"/>
      <c r="C112" s="434"/>
      <c r="D112" s="434"/>
      <c r="E112" s="434"/>
      <c r="F112" s="434"/>
      <c r="G112" s="434"/>
    </row>
    <row r="113" spans="1:7" ht="15" customHeight="1" thickBot="1">
      <c r="A113" s="434"/>
      <c r="B113" s="434"/>
      <c r="C113" s="434"/>
      <c r="D113" s="434"/>
      <c r="E113" s="434"/>
      <c r="F113" s="434"/>
      <c r="G113" s="434"/>
    </row>
    <row r="114" spans="1:7" ht="29" customHeight="1" thickBot="1">
      <c r="A114" s="434"/>
      <c r="B114" s="434"/>
      <c r="C114" s="434"/>
      <c r="D114" s="434"/>
      <c r="E114" s="434"/>
      <c r="F114" s="434"/>
      <c r="G114" s="434"/>
    </row>
    <row r="115" spans="1:7" ht="15" thickBot="1">
      <c r="A115" s="32"/>
    </row>
    <row r="116" spans="1:7" ht="15" thickBot="1">
      <c r="A116" s="553" t="s">
        <v>705</v>
      </c>
      <c r="B116" s="553"/>
      <c r="C116" s="553"/>
      <c r="D116" s="553"/>
      <c r="E116" s="553"/>
      <c r="F116" s="553"/>
      <c r="G116" s="553"/>
    </row>
    <row r="117" spans="1:7" ht="61" customHeight="1" thickBot="1">
      <c r="A117" s="556" t="s">
        <v>713</v>
      </c>
      <c r="B117" s="557"/>
      <c r="C117" s="557"/>
      <c r="D117" s="557"/>
      <c r="E117" s="424"/>
      <c r="F117" s="548" t="s">
        <v>712</v>
      </c>
      <c r="G117" s="549"/>
    </row>
    <row r="118" spans="1:7" ht="30" customHeight="1" thickBot="1">
      <c r="A118" s="554" t="s">
        <v>698</v>
      </c>
      <c r="B118" s="555"/>
      <c r="C118" s="555"/>
      <c r="D118" s="555"/>
      <c r="E118" s="424"/>
      <c r="F118" s="521" t="s">
        <v>699</v>
      </c>
      <c r="G118" s="522"/>
    </row>
    <row r="119" spans="1:7" ht="15" thickBot="1">
      <c r="A119" s="32"/>
    </row>
    <row r="120" spans="1:7" ht="16">
      <c r="A120" s="518" t="s">
        <v>686</v>
      </c>
      <c r="B120" s="519"/>
      <c r="C120" s="519"/>
      <c r="D120" s="519"/>
      <c r="E120" s="519"/>
      <c r="F120" s="519"/>
      <c r="G120" s="520"/>
    </row>
    <row r="121" spans="1:7" ht="30" customHeight="1">
      <c r="A121" s="550" t="s">
        <v>687</v>
      </c>
      <c r="B121" s="551"/>
      <c r="C121" s="551"/>
      <c r="D121" s="552"/>
      <c r="E121" s="423"/>
      <c r="F121" s="373"/>
      <c r="G121" s="422"/>
    </row>
    <row r="122" spans="1:7" ht="30" customHeight="1">
      <c r="A122" s="550" t="s">
        <v>688</v>
      </c>
      <c r="B122" s="551"/>
      <c r="C122" s="551"/>
      <c r="D122" s="552"/>
      <c r="E122" s="423"/>
      <c r="F122" s="548" t="s">
        <v>700</v>
      </c>
      <c r="G122" s="549"/>
    </row>
    <row r="123" spans="1:7" ht="30" customHeight="1">
      <c r="A123" s="550" t="s">
        <v>696</v>
      </c>
      <c r="B123" s="551"/>
      <c r="C123" s="551"/>
      <c r="D123" s="552"/>
      <c r="E123" s="423"/>
      <c r="F123" s="373"/>
      <c r="G123" s="422"/>
    </row>
    <row r="124" spans="1:7" ht="30" customHeight="1">
      <c r="A124" s="550" t="s">
        <v>697</v>
      </c>
      <c r="B124" s="551"/>
      <c r="C124" s="551"/>
      <c r="D124" s="552"/>
      <c r="E124" s="423"/>
      <c r="F124" s="373"/>
      <c r="G124" s="422"/>
    </row>
    <row r="125" spans="1:7" ht="30" customHeight="1">
      <c r="A125" s="550" t="s">
        <v>690</v>
      </c>
      <c r="B125" s="551"/>
      <c r="C125" s="551"/>
      <c r="D125" s="552"/>
      <c r="E125" s="423"/>
      <c r="F125" s="373"/>
      <c r="G125" s="422"/>
    </row>
    <row r="126" spans="1:7" ht="30" customHeight="1">
      <c r="A126" s="550" t="s">
        <v>691</v>
      </c>
      <c r="B126" s="551"/>
      <c r="C126" s="551"/>
      <c r="D126" s="552"/>
      <c r="E126" s="423"/>
      <c r="F126" s="548" t="s">
        <v>701</v>
      </c>
      <c r="G126" s="549"/>
    </row>
    <row r="127" spans="1:7" ht="30" customHeight="1" thickBot="1">
      <c r="A127" s="550" t="s">
        <v>695</v>
      </c>
      <c r="B127" s="551"/>
      <c r="C127" s="551"/>
      <c r="D127" s="552"/>
      <c r="E127" s="424"/>
      <c r="F127" s="521" t="s">
        <v>702</v>
      </c>
      <c r="G127" s="522"/>
    </row>
    <row r="128" spans="1:7" ht="15" thickBot="1">
      <c r="A128" s="32"/>
    </row>
    <row r="129" spans="1:7" ht="16">
      <c r="A129" s="518" t="s">
        <v>79</v>
      </c>
      <c r="B129" s="519"/>
      <c r="C129" s="519"/>
      <c r="D129" s="519"/>
      <c r="E129" s="519"/>
      <c r="F129" s="519"/>
      <c r="G129" s="520"/>
    </row>
    <row r="130" spans="1:7">
      <c r="A130" s="456" t="s">
        <v>338</v>
      </c>
      <c r="B130" s="456"/>
      <c r="C130" s="456"/>
      <c r="D130" s="456"/>
      <c r="E130" s="456"/>
      <c r="F130" s="456"/>
      <c r="G130" s="456"/>
    </row>
    <row r="131" spans="1:7">
      <c r="A131" s="456"/>
      <c r="B131" s="456"/>
      <c r="C131" s="456"/>
      <c r="D131" s="456"/>
      <c r="E131" s="456"/>
      <c r="F131" s="456"/>
      <c r="G131" s="456"/>
    </row>
    <row r="132" spans="1:7">
      <c r="A132" s="33"/>
    </row>
    <row r="133" spans="1:7" ht="30" customHeight="1">
      <c r="A133" s="430" t="s">
        <v>386</v>
      </c>
      <c r="B133" s="430"/>
      <c r="C133" s="430"/>
      <c r="D133" s="430"/>
      <c r="E133" s="430"/>
      <c r="F133" s="430"/>
      <c r="G133" s="430"/>
    </row>
    <row r="134" spans="1:7">
      <c r="A134" s="26"/>
    </row>
    <row r="135" spans="1:7">
      <c r="C135" s="545"/>
      <c r="D135" s="545"/>
    </row>
  </sheetData>
  <dataConsolidate/>
  <mergeCells count="155">
    <mergeCell ref="C135:D135"/>
    <mergeCell ref="A27:E27"/>
    <mergeCell ref="F27:G27"/>
    <mergeCell ref="A99:G99"/>
    <mergeCell ref="A100:G102"/>
    <mergeCell ref="F127:G127"/>
    <mergeCell ref="F126:G126"/>
    <mergeCell ref="A121:D121"/>
    <mergeCell ref="A122:D122"/>
    <mergeCell ref="A123:D123"/>
    <mergeCell ref="A124:D124"/>
    <mergeCell ref="A125:D125"/>
    <mergeCell ref="A126:D126"/>
    <mergeCell ref="A127:D127"/>
    <mergeCell ref="A116:G116"/>
    <mergeCell ref="A118:D118"/>
    <mergeCell ref="A117:D117"/>
    <mergeCell ref="A129:G129"/>
    <mergeCell ref="F117:G117"/>
    <mergeCell ref="F122:G122"/>
    <mergeCell ref="A56:B56"/>
    <mergeCell ref="C56:G56"/>
    <mergeCell ref="A72:G72"/>
    <mergeCell ref="A84:D84"/>
    <mergeCell ref="A86:D86"/>
    <mergeCell ref="A83:D83"/>
    <mergeCell ref="F78:G78"/>
    <mergeCell ref="F75:G75"/>
    <mergeCell ref="F76:G76"/>
    <mergeCell ref="F77:G77"/>
    <mergeCell ref="F79:G79"/>
    <mergeCell ref="A81:G81"/>
    <mergeCell ref="A77:E77"/>
    <mergeCell ref="A78:E78"/>
    <mergeCell ref="A76:E76"/>
    <mergeCell ref="A75:E75"/>
    <mergeCell ref="A82:D82"/>
    <mergeCell ref="C54:G54"/>
    <mergeCell ref="E96:G96"/>
    <mergeCell ref="A92:B92"/>
    <mergeCell ref="E94:F94"/>
    <mergeCell ref="A87:D87"/>
    <mergeCell ref="A88:D88"/>
    <mergeCell ref="A120:G120"/>
    <mergeCell ref="B33:G33"/>
    <mergeCell ref="B35:G35"/>
    <mergeCell ref="F118:G118"/>
    <mergeCell ref="A96:D96"/>
    <mergeCell ref="A79:E79"/>
    <mergeCell ref="A74:G74"/>
    <mergeCell ref="A58:G58"/>
    <mergeCell ref="A69:C69"/>
    <mergeCell ref="A70:C70"/>
    <mergeCell ref="A71:C71"/>
    <mergeCell ref="A65:G65"/>
    <mergeCell ref="C55:G55"/>
    <mergeCell ref="A63:B63"/>
    <mergeCell ref="A67:C67"/>
    <mergeCell ref="A68:C68"/>
    <mergeCell ref="A89:D89"/>
    <mergeCell ref="A85:D85"/>
    <mergeCell ref="A24:B24"/>
    <mergeCell ref="C24:G24"/>
    <mergeCell ref="B8:D8"/>
    <mergeCell ref="F8:G8"/>
    <mergeCell ref="B34:G34"/>
    <mergeCell ref="A14:G14"/>
    <mergeCell ref="B11:C11"/>
    <mergeCell ref="E11:G11"/>
    <mergeCell ref="C53:G53"/>
    <mergeCell ref="C46:G46"/>
    <mergeCell ref="C47:G47"/>
    <mergeCell ref="A39:B39"/>
    <mergeCell ref="C39:G39"/>
    <mergeCell ref="A51:B51"/>
    <mergeCell ref="A52:B52"/>
    <mergeCell ref="A45:B45"/>
    <mergeCell ref="A25:B25"/>
    <mergeCell ref="B28:C28"/>
    <mergeCell ref="A29:G29"/>
    <mergeCell ref="A46:B46"/>
    <mergeCell ref="A50:B50"/>
    <mergeCell ref="A44:B44"/>
    <mergeCell ref="A53:B53"/>
    <mergeCell ref="A54:B54"/>
    <mergeCell ref="A55:B55"/>
    <mergeCell ref="C50:G50"/>
    <mergeCell ref="C51:G51"/>
    <mergeCell ref="C52:G52"/>
    <mergeCell ref="A49:G49"/>
    <mergeCell ref="B36:G36"/>
    <mergeCell ref="A1:G1"/>
    <mergeCell ref="A2:G2"/>
    <mergeCell ref="C23:G23"/>
    <mergeCell ref="A4:G4"/>
    <mergeCell ref="B17:G17"/>
    <mergeCell ref="D18:E18"/>
    <mergeCell ref="B18:C18"/>
    <mergeCell ref="F18:G18"/>
    <mergeCell ref="A38:G38"/>
    <mergeCell ref="A20:G20"/>
    <mergeCell ref="A26:B26"/>
    <mergeCell ref="C26:G26"/>
    <mergeCell ref="C25:D25"/>
    <mergeCell ref="A21:G21"/>
    <mergeCell ref="E25:F25"/>
    <mergeCell ref="C22:G22"/>
    <mergeCell ref="B15:G15"/>
    <mergeCell ref="B9:D9"/>
    <mergeCell ref="B12:C12"/>
    <mergeCell ref="F9:G9"/>
    <mergeCell ref="A31:G31"/>
    <mergeCell ref="C10:G10"/>
    <mergeCell ref="B16:G16"/>
    <mergeCell ref="A90:D90"/>
    <mergeCell ref="A60:D60"/>
    <mergeCell ref="A61:D61"/>
    <mergeCell ref="A62:D62"/>
    <mergeCell ref="A47:B47"/>
    <mergeCell ref="C40:G40"/>
    <mergeCell ref="C41:G41"/>
    <mergeCell ref="A10:B10"/>
    <mergeCell ref="B32:G32"/>
    <mergeCell ref="C42:G42"/>
    <mergeCell ref="C43:G43"/>
    <mergeCell ref="C44:G44"/>
    <mergeCell ref="C45:G45"/>
    <mergeCell ref="A40:B40"/>
    <mergeCell ref="A41:B41"/>
    <mergeCell ref="A42:B42"/>
    <mergeCell ref="A43:B43"/>
    <mergeCell ref="A133:G133"/>
    <mergeCell ref="F6:G6"/>
    <mergeCell ref="A108:G108"/>
    <mergeCell ref="A109:G110"/>
    <mergeCell ref="A104:G104"/>
    <mergeCell ref="A105:G107"/>
    <mergeCell ref="A95:B95"/>
    <mergeCell ref="C95:D95"/>
    <mergeCell ref="E95:F95"/>
    <mergeCell ref="A98:G98"/>
    <mergeCell ref="E92:F92"/>
    <mergeCell ref="C92:D92"/>
    <mergeCell ref="A93:B93"/>
    <mergeCell ref="A94:B94"/>
    <mergeCell ref="C93:D93"/>
    <mergeCell ref="C94:D94"/>
    <mergeCell ref="E93:F93"/>
    <mergeCell ref="A111:G111"/>
    <mergeCell ref="A112:G114"/>
    <mergeCell ref="B64:G64"/>
    <mergeCell ref="A59:D59"/>
    <mergeCell ref="A130:G131"/>
    <mergeCell ref="B6:D6"/>
    <mergeCell ref="E12:G12"/>
  </mergeCells>
  <dataValidations count="5">
    <dataValidation type="list" allowBlank="1" showInputMessage="1" showErrorMessage="1" sqref="C23:G23" xr:uid="{B0D3115A-8BFF-3348-890F-6D5F560F4A79}">
      <formula1>"Società in nome collettivo, Società in accomandita semplice, Società per azioni, Società a responsabilità limitata, Società a responsabilità limitata con un unico socio, Società in accomandita per azioni, Società cooperativa,"</formula1>
    </dataValidation>
    <dataValidation type="list" allowBlank="1" showInputMessage="1" showErrorMessage="1" sqref="D99:D110 D122:D127 E121:E127 D116 D112:D114 E117:E118" xr:uid="{14BC1DD3-DF0F-7D4F-98CD-15A6B52CAA8D}">
      <formula1>"Sì, No"</formula1>
    </dataValidation>
    <dataValidation type="list" allowBlank="1" showInputMessage="1" showErrorMessage="1" sqref="C26:G26" xr:uid="{7479746D-6390-2D4D-A3A1-618059248EA5}">
      <formula1>"Non presente, ★, ★★, ★★★,"</formula1>
    </dataValidation>
    <dataValidation type="list" allowBlank="1" showInputMessage="1" showErrorMessage="1" sqref="C25" xr:uid="{C8749F1F-2834-D146-8AD6-8BE60F891F05}">
      <formula1>"Produttore, Coproduttore, Produttore esecutivo,"</formula1>
    </dataValidation>
    <dataValidation type="list" allowBlank="1" showInputMessage="1" showErrorMessage="1" sqref="E83:E89" xr:uid="{AAFAE3D4-7427-CD4B-BC16-4C522D2E13A1}">
      <formula1>"35%, 45%, 46%, 47%, 48%, 49%, 50%, 80%,"</formula1>
    </dataValidation>
  </dataValidations>
  <pageMargins left="0.7" right="0.7" top="0.75" bottom="0.75" header="0.3" footer="0.3"/>
  <pageSetup paperSize="9" scale="86" fitToHeight="4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984D568-8DB5-8742-B8B4-068E9E288626}">
          <x14:formula1>
            <xm:f>Elenchi!$C$11:$C$23</xm:f>
          </x14:formula1>
          <xm:sqref>B17:G17</xm:sqref>
        </x14:dataValidation>
        <x14:dataValidation type="list" allowBlank="1" showInputMessage="1" showErrorMessage="1" xr:uid="{79F6C3BD-5A9D-5849-A83D-CB522FCFF010}">
          <x14:formula1>
            <xm:f>Elenchi!$G$2:$G$4</xm:f>
          </x14:formula1>
          <xm:sqref>C39:G39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3567-FB46-D54C-9741-375700AC2938}">
  <sheetPr>
    <pageSetUpPr fitToPage="1"/>
  </sheetPr>
  <dimension ref="A1:Z376"/>
  <sheetViews>
    <sheetView zoomScaleNormal="100" workbookViewId="0">
      <selection activeCell="A2" sqref="A2:I2"/>
    </sheetView>
  </sheetViews>
  <sheetFormatPr baseColWidth="10" defaultColWidth="13.796875" defaultRowHeight="14"/>
  <cols>
    <col min="1" max="1" width="7.59765625" style="57" customWidth="1"/>
    <col min="2" max="2" width="41.3984375" style="57" customWidth="1"/>
    <col min="3" max="3" width="8.3984375" style="107" customWidth="1"/>
    <col min="4" max="4" width="13.796875" style="57" customWidth="1"/>
    <col min="5" max="5" width="8.59765625" style="215" customWidth="1"/>
    <col min="6" max="6" width="9.59765625" style="57" customWidth="1"/>
    <col min="7" max="7" width="11.3984375" style="216" customWidth="1"/>
    <col min="8" max="8" width="2.796875" style="57" customWidth="1"/>
    <col min="9" max="9" width="19.59765625" style="57" customWidth="1"/>
    <col min="10" max="16384" width="13.796875" style="57"/>
  </cols>
  <sheetData>
    <row r="1" spans="1:9" ht="15">
      <c r="A1" s="558" t="s">
        <v>719</v>
      </c>
      <c r="B1" s="559"/>
      <c r="C1" s="559"/>
      <c r="D1" s="559"/>
      <c r="E1" s="559"/>
      <c r="F1" s="559"/>
      <c r="G1" s="559"/>
      <c r="H1" s="559"/>
      <c r="I1" s="560"/>
    </row>
    <row r="2" spans="1:9">
      <c r="A2" s="566" t="s">
        <v>694</v>
      </c>
      <c r="B2" s="567"/>
      <c r="C2" s="567"/>
      <c r="D2" s="567"/>
      <c r="E2" s="567"/>
      <c r="F2" s="567"/>
      <c r="G2" s="567"/>
      <c r="H2" s="567"/>
      <c r="I2" s="567"/>
    </row>
    <row r="3" spans="1:9" ht="16">
      <c r="A3" s="271"/>
      <c r="B3" s="59"/>
      <c r="C3" s="59"/>
      <c r="D3" s="59"/>
      <c r="E3" s="60"/>
      <c r="F3" s="59"/>
      <c r="G3" s="61"/>
      <c r="H3" s="59"/>
      <c r="I3" s="272"/>
    </row>
    <row r="4" spans="1:9" ht="15" customHeight="1">
      <c r="A4" s="273" t="s">
        <v>412</v>
      </c>
      <c r="B4" s="62"/>
      <c r="C4" s="63"/>
      <c r="D4" s="64" t="s">
        <v>413</v>
      </c>
      <c r="E4" s="65"/>
      <c r="F4" s="66"/>
      <c r="G4" s="67"/>
      <c r="H4" s="68"/>
      <c r="I4" s="274" t="s">
        <v>88</v>
      </c>
    </row>
    <row r="5" spans="1:9" ht="15" customHeight="1">
      <c r="A5" s="275">
        <v>1</v>
      </c>
      <c r="B5" s="69" t="s">
        <v>414</v>
      </c>
      <c r="C5" s="70"/>
      <c r="D5" s="71"/>
      <c r="E5" s="72"/>
      <c r="F5" s="71"/>
      <c r="G5" s="73"/>
      <c r="H5" s="74"/>
      <c r="I5" s="276"/>
    </row>
    <row r="6" spans="1:9" ht="15" customHeight="1">
      <c r="A6" s="277">
        <v>1</v>
      </c>
      <c r="B6" s="58" t="s">
        <v>415</v>
      </c>
      <c r="C6" s="75"/>
      <c r="D6" s="76"/>
      <c r="E6" s="77"/>
      <c r="F6" s="78"/>
      <c r="G6" s="79"/>
      <c r="H6" s="80"/>
      <c r="I6" s="278"/>
    </row>
    <row r="7" spans="1:9" ht="15" customHeight="1">
      <c r="A7" s="277">
        <v>2</v>
      </c>
      <c r="B7" s="58" t="s">
        <v>416</v>
      </c>
      <c r="C7" s="75"/>
      <c r="D7" s="81"/>
      <c r="E7" s="82"/>
      <c r="F7" s="83"/>
      <c r="G7" s="84"/>
      <c r="H7" s="85"/>
      <c r="I7" s="279">
        <v>0</v>
      </c>
    </row>
    <row r="8" spans="1:9" ht="15" customHeight="1">
      <c r="A8" s="277">
        <v>3</v>
      </c>
      <c r="B8" s="58" t="s">
        <v>417</v>
      </c>
      <c r="C8" s="75"/>
      <c r="D8" s="81"/>
      <c r="E8" s="82"/>
      <c r="F8" s="86"/>
      <c r="G8" s="84"/>
      <c r="H8" s="80"/>
      <c r="I8" s="279">
        <v>0</v>
      </c>
    </row>
    <row r="9" spans="1:9" ht="15" customHeight="1">
      <c r="A9" s="277">
        <f>A8+1</f>
        <v>4</v>
      </c>
      <c r="B9" s="58" t="s">
        <v>418</v>
      </c>
      <c r="C9" s="75"/>
      <c r="D9" s="81"/>
      <c r="E9" s="82"/>
      <c r="F9" s="83"/>
      <c r="G9" s="280"/>
      <c r="H9" s="85"/>
      <c r="I9" s="279">
        <v>0</v>
      </c>
    </row>
    <row r="10" spans="1:9" ht="15" customHeight="1">
      <c r="A10" s="277">
        <v>5</v>
      </c>
      <c r="B10" s="58" t="s">
        <v>419</v>
      </c>
      <c r="C10" s="75"/>
      <c r="D10" s="81"/>
      <c r="E10" s="82"/>
      <c r="F10" s="87"/>
      <c r="G10" s="84"/>
      <c r="H10" s="80"/>
      <c r="I10" s="279">
        <v>0</v>
      </c>
    </row>
    <row r="11" spans="1:9" ht="15" customHeight="1">
      <c r="A11" s="277">
        <v>6</v>
      </c>
      <c r="B11" s="58" t="s">
        <v>678</v>
      </c>
      <c r="C11" s="75"/>
      <c r="D11" s="81"/>
      <c r="E11" s="82"/>
      <c r="F11" s="87"/>
      <c r="G11" s="84"/>
      <c r="H11" s="80"/>
      <c r="I11" s="279">
        <v>0</v>
      </c>
    </row>
    <row r="12" spans="1:9" ht="15" customHeight="1">
      <c r="A12" s="277">
        <v>7</v>
      </c>
      <c r="B12" s="58" t="s">
        <v>411</v>
      </c>
      <c r="C12" s="75"/>
      <c r="D12" s="81"/>
      <c r="E12" s="82"/>
      <c r="F12" s="87"/>
      <c r="G12" s="88"/>
      <c r="H12" s="80"/>
      <c r="I12" s="279">
        <v>0</v>
      </c>
    </row>
    <row r="13" spans="1:9" ht="15" customHeight="1">
      <c r="A13" s="277">
        <v>8</v>
      </c>
      <c r="B13" s="89" t="s">
        <v>420</v>
      </c>
      <c r="C13" s="90"/>
      <c r="D13" s="91">
        <f>SUM(I7:I11)-I9</f>
        <v>0</v>
      </c>
      <c r="E13" s="82" t="s">
        <v>421</v>
      </c>
      <c r="F13" s="92" t="s">
        <v>422</v>
      </c>
      <c r="G13" s="97">
        <v>0.24</v>
      </c>
      <c r="H13" s="80"/>
      <c r="I13" s="281">
        <f>D13*G13</f>
        <v>0</v>
      </c>
    </row>
    <row r="14" spans="1:9" ht="15" customHeight="1">
      <c r="A14" s="282"/>
      <c r="B14" s="58"/>
      <c r="C14" s="75"/>
      <c r="D14" s="93"/>
      <c r="E14" s="94"/>
      <c r="F14" s="95"/>
      <c r="G14" s="88"/>
      <c r="H14" s="95"/>
      <c r="I14" s="283"/>
    </row>
    <row r="15" spans="1:9" ht="15" customHeight="1">
      <c r="A15" s="284" t="s">
        <v>423</v>
      </c>
      <c r="B15" s="257" t="s">
        <v>424</v>
      </c>
      <c r="C15" s="258"/>
      <c r="D15" s="259"/>
      <c r="E15" s="260"/>
      <c r="F15" s="261"/>
      <c r="G15" s="262"/>
      <c r="H15" s="261"/>
      <c r="I15" s="285">
        <f>SUM(I6:I14)</f>
        <v>0</v>
      </c>
    </row>
    <row r="16" spans="1:9" ht="15" customHeight="1">
      <c r="A16" s="284"/>
      <c r="B16" s="58"/>
      <c r="C16" s="75"/>
      <c r="D16" s="132"/>
      <c r="E16" s="94"/>
      <c r="F16" s="133"/>
      <c r="G16" s="88"/>
      <c r="H16" s="133"/>
      <c r="I16" s="286"/>
    </row>
    <row r="17" spans="1:9" ht="15" customHeight="1">
      <c r="A17" s="287">
        <v>2</v>
      </c>
      <c r="B17" s="103" t="s">
        <v>410</v>
      </c>
      <c r="C17" s="75"/>
      <c r="D17" s="93"/>
      <c r="E17" s="94"/>
      <c r="F17" s="95"/>
      <c r="G17" s="88"/>
      <c r="H17" s="95"/>
      <c r="I17" s="288"/>
    </row>
    <row r="18" spans="1:9" ht="15" customHeight="1">
      <c r="A18" s="277">
        <v>1</v>
      </c>
      <c r="B18" s="58" t="s">
        <v>47</v>
      </c>
      <c r="C18" s="75"/>
      <c r="D18" s="76"/>
      <c r="E18" s="77"/>
      <c r="F18" s="78"/>
      <c r="G18" s="79"/>
      <c r="H18" s="80"/>
      <c r="I18" s="278">
        <v>0</v>
      </c>
    </row>
    <row r="19" spans="1:9" ht="15" customHeight="1">
      <c r="A19" s="277">
        <v>2</v>
      </c>
      <c r="B19" s="118" t="s">
        <v>425</v>
      </c>
      <c r="C19" s="75"/>
      <c r="D19" s="76"/>
      <c r="E19" s="77"/>
      <c r="F19" s="78"/>
      <c r="G19" s="88"/>
      <c r="H19" s="80"/>
      <c r="I19" s="278">
        <v>0</v>
      </c>
    </row>
    <row r="20" spans="1:9" ht="15" customHeight="1">
      <c r="A20" s="277">
        <v>3</v>
      </c>
      <c r="B20" s="89" t="s">
        <v>420</v>
      </c>
      <c r="C20" s="90"/>
      <c r="D20" s="81">
        <f>I18*60%</f>
        <v>0</v>
      </c>
      <c r="E20" s="82" t="s">
        <v>421</v>
      </c>
      <c r="F20" s="92" t="s">
        <v>426</v>
      </c>
      <c r="G20" s="97">
        <v>0.24</v>
      </c>
      <c r="H20" s="80"/>
      <c r="I20" s="281">
        <f>D20*G20</f>
        <v>0</v>
      </c>
    </row>
    <row r="21" spans="1:9" ht="15" customHeight="1">
      <c r="A21" s="282"/>
      <c r="B21" s="58"/>
      <c r="C21" s="75"/>
      <c r="D21" s="93"/>
      <c r="E21" s="94"/>
      <c r="F21" s="95"/>
      <c r="G21" s="88"/>
      <c r="H21" s="95"/>
      <c r="I21" s="283"/>
    </row>
    <row r="22" spans="1:9" ht="15" customHeight="1">
      <c r="A22" s="282" t="s">
        <v>423</v>
      </c>
      <c r="B22" s="257" t="s">
        <v>427</v>
      </c>
      <c r="C22" s="258"/>
      <c r="D22" s="259"/>
      <c r="E22" s="260"/>
      <c r="F22" s="261"/>
      <c r="G22" s="262"/>
      <c r="H22" s="261"/>
      <c r="I22" s="285">
        <f>SUM(I18:I21)</f>
        <v>0</v>
      </c>
    </row>
    <row r="23" spans="1:9" ht="15" customHeight="1">
      <c r="A23" s="284"/>
      <c r="B23" s="58"/>
      <c r="C23" s="75"/>
      <c r="D23" s="132"/>
      <c r="E23" s="94"/>
      <c r="F23" s="133"/>
      <c r="G23" s="88"/>
      <c r="H23" s="133"/>
      <c r="I23" s="283"/>
    </row>
    <row r="24" spans="1:9" ht="15" customHeight="1">
      <c r="A24" s="287">
        <v>3</v>
      </c>
      <c r="B24" s="98" t="s">
        <v>428</v>
      </c>
      <c r="C24" s="99"/>
      <c r="D24" s="289"/>
      <c r="E24" s="94" t="s">
        <v>429</v>
      </c>
      <c r="F24" s="95"/>
      <c r="G24" s="94" t="s">
        <v>430</v>
      </c>
      <c r="H24" s="95"/>
      <c r="I24" s="290"/>
    </row>
    <row r="25" spans="1:9" ht="15" customHeight="1">
      <c r="A25" s="277">
        <v>1</v>
      </c>
      <c r="B25" s="101" t="s">
        <v>431</v>
      </c>
      <c r="C25" s="75"/>
      <c r="D25" s="76"/>
      <c r="E25" s="77">
        <v>0</v>
      </c>
      <c r="F25" s="78"/>
      <c r="G25" s="79">
        <v>0</v>
      </c>
      <c r="H25" s="80"/>
      <c r="I25" s="291">
        <f t="shared" ref="I25:I33" si="0">E25*G25</f>
        <v>0</v>
      </c>
    </row>
    <row r="26" spans="1:9" ht="15" customHeight="1">
      <c r="A26" s="277">
        <v>2</v>
      </c>
      <c r="B26" s="101" t="s">
        <v>431</v>
      </c>
      <c r="C26" s="75"/>
      <c r="D26" s="81"/>
      <c r="E26" s="82">
        <v>0</v>
      </c>
      <c r="F26" s="87"/>
      <c r="G26" s="84">
        <v>0</v>
      </c>
      <c r="H26" s="80"/>
      <c r="I26" s="291">
        <f t="shared" si="0"/>
        <v>0</v>
      </c>
    </row>
    <row r="27" spans="1:9" ht="15" customHeight="1">
      <c r="A27" s="277">
        <v>3</v>
      </c>
      <c r="B27" s="101" t="s">
        <v>431</v>
      </c>
      <c r="C27" s="292"/>
      <c r="D27" s="81"/>
      <c r="E27" s="82">
        <v>0</v>
      </c>
      <c r="F27" s="87"/>
      <c r="G27" s="84">
        <v>0</v>
      </c>
      <c r="H27" s="80"/>
      <c r="I27" s="291">
        <f t="shared" si="0"/>
        <v>0</v>
      </c>
    </row>
    <row r="28" spans="1:9" ht="15" customHeight="1">
      <c r="A28" s="277">
        <v>4</v>
      </c>
      <c r="B28" s="101" t="s">
        <v>431</v>
      </c>
      <c r="C28" s="75"/>
      <c r="D28" s="81"/>
      <c r="E28" s="82">
        <v>0</v>
      </c>
      <c r="F28" s="87"/>
      <c r="G28" s="84">
        <v>0</v>
      </c>
      <c r="H28" s="80"/>
      <c r="I28" s="291">
        <f t="shared" si="0"/>
        <v>0</v>
      </c>
    </row>
    <row r="29" spans="1:9" ht="15" customHeight="1">
      <c r="A29" s="277">
        <v>5</v>
      </c>
      <c r="B29" s="101" t="s">
        <v>431</v>
      </c>
      <c r="C29" s="75"/>
      <c r="D29" s="81"/>
      <c r="E29" s="82">
        <v>0</v>
      </c>
      <c r="F29" s="87"/>
      <c r="G29" s="84">
        <v>0</v>
      </c>
      <c r="H29" s="80"/>
      <c r="I29" s="291">
        <f t="shared" si="0"/>
        <v>0</v>
      </c>
    </row>
    <row r="30" spans="1:9" ht="15" customHeight="1">
      <c r="A30" s="277">
        <v>6</v>
      </c>
      <c r="B30" s="101" t="s">
        <v>431</v>
      </c>
      <c r="C30" s="75"/>
      <c r="D30" s="81"/>
      <c r="E30" s="82">
        <v>0</v>
      </c>
      <c r="F30" s="87"/>
      <c r="G30" s="84">
        <v>0</v>
      </c>
      <c r="H30" s="80"/>
      <c r="I30" s="291">
        <f t="shared" si="0"/>
        <v>0</v>
      </c>
    </row>
    <row r="31" spans="1:9" ht="15" customHeight="1">
      <c r="A31" s="277">
        <v>7</v>
      </c>
      <c r="B31" s="101" t="s">
        <v>431</v>
      </c>
      <c r="C31" s="75"/>
      <c r="D31" s="81"/>
      <c r="E31" s="82">
        <v>0</v>
      </c>
      <c r="F31" s="87"/>
      <c r="G31" s="84">
        <v>0</v>
      </c>
      <c r="H31" s="80"/>
      <c r="I31" s="291">
        <f t="shared" si="0"/>
        <v>0</v>
      </c>
    </row>
    <row r="32" spans="1:9" ht="15" customHeight="1">
      <c r="A32" s="277">
        <v>8</v>
      </c>
      <c r="B32" s="101" t="s">
        <v>431</v>
      </c>
      <c r="C32" s="75"/>
      <c r="D32" s="81"/>
      <c r="E32" s="82">
        <v>0</v>
      </c>
      <c r="F32" s="87"/>
      <c r="G32" s="84">
        <v>0</v>
      </c>
      <c r="H32" s="80"/>
      <c r="I32" s="291">
        <f t="shared" si="0"/>
        <v>0</v>
      </c>
    </row>
    <row r="33" spans="1:10" ht="15" customHeight="1">
      <c r="A33" s="277">
        <v>9</v>
      </c>
      <c r="B33" s="101" t="s">
        <v>431</v>
      </c>
      <c r="C33" s="75"/>
      <c r="D33" s="81"/>
      <c r="E33" s="82">
        <v>0</v>
      </c>
      <c r="F33" s="87"/>
      <c r="G33" s="84">
        <v>0</v>
      </c>
      <c r="H33" s="80"/>
      <c r="I33" s="291">
        <f t="shared" si="0"/>
        <v>0</v>
      </c>
    </row>
    <row r="34" spans="1:10" ht="15" customHeight="1">
      <c r="A34" s="277">
        <v>10</v>
      </c>
      <c r="B34" s="101" t="s">
        <v>432</v>
      </c>
      <c r="C34" s="75"/>
      <c r="D34" s="81"/>
      <c r="E34" s="82"/>
      <c r="F34" s="87"/>
      <c r="G34" s="84"/>
      <c r="H34" s="80"/>
      <c r="I34" s="278">
        <f>SUM(I25:I33)*10%</f>
        <v>0</v>
      </c>
    </row>
    <row r="35" spans="1:10" ht="15" customHeight="1">
      <c r="A35" s="277">
        <v>11</v>
      </c>
      <c r="B35" s="89" t="s">
        <v>433</v>
      </c>
      <c r="C35" s="90"/>
      <c r="D35" s="81">
        <f>(I25+I27+I28+I29)*60%</f>
        <v>0</v>
      </c>
      <c r="E35" s="82" t="s">
        <v>421</v>
      </c>
      <c r="F35" s="92" t="s">
        <v>426</v>
      </c>
      <c r="G35" s="97">
        <v>0.24</v>
      </c>
      <c r="H35" s="80"/>
      <c r="I35" s="281">
        <f>D35*G35</f>
        <v>0</v>
      </c>
    </row>
    <row r="36" spans="1:10" ht="15" customHeight="1">
      <c r="A36" s="277"/>
      <c r="B36" s="103"/>
      <c r="C36" s="104"/>
      <c r="D36" s="105"/>
      <c r="E36" s="106"/>
      <c r="F36" s="74"/>
      <c r="G36" s="73"/>
      <c r="H36" s="74"/>
      <c r="I36" s="293"/>
    </row>
    <row r="37" spans="1:10" ht="15" customHeight="1">
      <c r="A37" s="294"/>
      <c r="B37" s="257" t="s">
        <v>434</v>
      </c>
      <c r="C37" s="295"/>
      <c r="D37" s="253"/>
      <c r="E37" s="254"/>
      <c r="F37" s="255"/>
      <c r="G37" s="262">
        <f>SUM(I26:I32)</f>
        <v>0</v>
      </c>
      <c r="H37" s="255"/>
      <c r="I37" s="285">
        <f>SUM(I25:I36)</f>
        <v>0</v>
      </c>
    </row>
    <row r="38" spans="1:10" ht="15" customHeight="1">
      <c r="A38" s="296"/>
      <c r="B38" s="145"/>
      <c r="C38" s="150"/>
      <c r="D38" s="145"/>
      <c r="E38" s="94"/>
      <c r="F38" s="95"/>
      <c r="G38" s="88"/>
      <c r="H38" s="95"/>
      <c r="I38" s="297"/>
    </row>
    <row r="39" spans="1:10" ht="15" customHeight="1">
      <c r="A39" s="298"/>
      <c r="B39" s="354" t="s">
        <v>435</v>
      </c>
      <c r="C39" s="108"/>
      <c r="D39" s="109"/>
      <c r="E39" s="110"/>
      <c r="F39" s="111"/>
      <c r="G39" s="112"/>
      <c r="H39" s="113"/>
      <c r="I39" s="299">
        <f>I37+I22+I15</f>
        <v>0</v>
      </c>
    </row>
    <row r="40" spans="1:10" ht="15" customHeight="1">
      <c r="A40" s="300"/>
      <c r="B40" s="114"/>
      <c r="C40" s="115"/>
      <c r="D40" s="116"/>
      <c r="E40" s="106"/>
      <c r="F40" s="74"/>
      <c r="G40" s="73"/>
      <c r="H40" s="74"/>
      <c r="I40" s="301"/>
    </row>
    <row r="41" spans="1:10" ht="15" customHeight="1">
      <c r="A41" s="287">
        <v>4</v>
      </c>
      <c r="B41" s="103" t="s">
        <v>409</v>
      </c>
      <c r="C41" s="75"/>
      <c r="D41" s="93"/>
      <c r="E41" s="94"/>
      <c r="F41" s="95"/>
      <c r="G41" s="88"/>
      <c r="H41" s="95"/>
      <c r="I41" s="290"/>
    </row>
    <row r="42" spans="1:10" ht="15" customHeight="1">
      <c r="A42" s="287"/>
      <c r="B42" s="118"/>
      <c r="C42" s="75"/>
      <c r="D42" s="93"/>
      <c r="E42" s="94"/>
      <c r="F42" s="95"/>
      <c r="G42" s="88"/>
      <c r="H42" s="95"/>
      <c r="I42" s="302">
        <v>0</v>
      </c>
    </row>
    <row r="43" spans="1:10" s="125" customFormat="1" ht="15" customHeight="1">
      <c r="A43" s="277">
        <v>1</v>
      </c>
      <c r="B43" s="119" t="s">
        <v>436</v>
      </c>
      <c r="C43" s="120"/>
      <c r="D43" s="121"/>
      <c r="E43" s="122"/>
      <c r="F43" s="123"/>
      <c r="G43" s="124"/>
      <c r="H43" s="123"/>
      <c r="I43" s="291">
        <v>0</v>
      </c>
    </row>
    <row r="44" spans="1:10" ht="15" customHeight="1">
      <c r="A44" s="277">
        <v>2</v>
      </c>
      <c r="B44" s="58" t="s">
        <v>437</v>
      </c>
      <c r="C44" s="75"/>
      <c r="D44" s="76"/>
      <c r="E44" s="126"/>
      <c r="F44" s="127" t="s">
        <v>438</v>
      </c>
      <c r="G44" s="79">
        <v>0</v>
      </c>
      <c r="H44" s="95"/>
      <c r="I44" s="291">
        <f>E44*G44</f>
        <v>0</v>
      </c>
      <c r="J44" s="128"/>
    </row>
    <row r="45" spans="1:10" ht="15" customHeight="1">
      <c r="A45" s="277">
        <v>3</v>
      </c>
      <c r="B45" s="58" t="s">
        <v>439</v>
      </c>
      <c r="C45" s="75"/>
      <c r="D45" s="93" t="s">
        <v>440</v>
      </c>
      <c r="E45" s="126"/>
      <c r="F45" s="127" t="s">
        <v>441</v>
      </c>
      <c r="G45" s="84">
        <v>0</v>
      </c>
      <c r="H45" s="95"/>
      <c r="I45" s="303"/>
    </row>
    <row r="46" spans="1:10" ht="15" customHeight="1">
      <c r="A46" s="277">
        <v>4</v>
      </c>
      <c r="B46" s="304"/>
      <c r="C46" s="75"/>
      <c r="D46" s="93" t="s">
        <v>677</v>
      </c>
      <c r="E46" s="126"/>
      <c r="F46" s="127" t="s">
        <v>441</v>
      </c>
      <c r="G46" s="84">
        <v>0</v>
      </c>
      <c r="H46" s="95"/>
      <c r="I46" s="305">
        <f>(E45*G45)+(E46*G46)</f>
        <v>0</v>
      </c>
    </row>
    <row r="47" spans="1:10" ht="15" customHeight="1">
      <c r="A47" s="277">
        <v>5</v>
      </c>
      <c r="B47" s="58" t="s">
        <v>442</v>
      </c>
      <c r="C47" s="75"/>
      <c r="D47" s="93" t="s">
        <v>440</v>
      </c>
      <c r="E47" s="126"/>
      <c r="F47" s="127" t="s">
        <v>441</v>
      </c>
      <c r="G47" s="84">
        <v>0</v>
      </c>
      <c r="H47" s="95"/>
      <c r="I47" s="303"/>
    </row>
    <row r="48" spans="1:10" ht="15" customHeight="1">
      <c r="A48" s="277">
        <v>6</v>
      </c>
      <c r="B48" s="304"/>
      <c r="C48" s="75"/>
      <c r="D48" s="93" t="s">
        <v>677</v>
      </c>
      <c r="E48" s="126"/>
      <c r="F48" s="127" t="s">
        <v>441</v>
      </c>
      <c r="G48" s="84">
        <v>0</v>
      </c>
      <c r="H48" s="95"/>
      <c r="I48" s="305">
        <f>(E47*G47)+(E48*G48)</f>
        <v>0</v>
      </c>
    </row>
    <row r="49" spans="1:9" ht="15" customHeight="1">
      <c r="A49" s="277">
        <v>7</v>
      </c>
      <c r="B49" s="58" t="s">
        <v>443</v>
      </c>
      <c r="C49" s="75"/>
      <c r="D49" s="93" t="s">
        <v>440</v>
      </c>
      <c r="E49" s="126"/>
      <c r="F49" s="127" t="s">
        <v>441</v>
      </c>
      <c r="G49" s="84">
        <v>0</v>
      </c>
      <c r="H49" s="95"/>
      <c r="I49" s="303"/>
    </row>
    <row r="50" spans="1:9" ht="15" customHeight="1">
      <c r="A50" s="277">
        <v>8</v>
      </c>
      <c r="B50" s="58"/>
      <c r="C50" s="75"/>
      <c r="D50" s="93" t="s">
        <v>677</v>
      </c>
      <c r="E50" s="126"/>
      <c r="F50" s="127" t="s">
        <v>441</v>
      </c>
      <c r="G50" s="84">
        <v>0</v>
      </c>
      <c r="H50" s="95"/>
      <c r="I50" s="305">
        <f>(E49*G49)+(E50*G50)</f>
        <v>0</v>
      </c>
    </row>
    <row r="51" spans="1:9" ht="15" customHeight="1">
      <c r="A51" s="277">
        <v>9</v>
      </c>
      <c r="B51" s="58" t="s">
        <v>444</v>
      </c>
      <c r="C51" s="75"/>
      <c r="D51" s="93" t="s">
        <v>440</v>
      </c>
      <c r="E51" s="126"/>
      <c r="F51" s="127" t="s">
        <v>441</v>
      </c>
      <c r="G51" s="84">
        <v>0</v>
      </c>
      <c r="H51" s="95"/>
      <c r="I51" s="303"/>
    </row>
    <row r="52" spans="1:9" ht="15" customHeight="1">
      <c r="A52" s="277">
        <v>10</v>
      </c>
      <c r="B52" s="304"/>
      <c r="C52" s="75"/>
      <c r="D52" s="93" t="s">
        <v>677</v>
      </c>
      <c r="E52" s="126"/>
      <c r="F52" s="127" t="s">
        <v>441</v>
      </c>
      <c r="G52" s="84">
        <v>0</v>
      </c>
      <c r="H52" s="95"/>
      <c r="I52" s="305">
        <f>(E51*G51)+(E52*G52)</f>
        <v>0</v>
      </c>
    </row>
    <row r="53" spans="1:9" ht="15" customHeight="1">
      <c r="A53" s="277">
        <v>11</v>
      </c>
      <c r="B53" s="58" t="s">
        <v>445</v>
      </c>
      <c r="C53" s="75"/>
      <c r="D53" s="93" t="s">
        <v>440</v>
      </c>
      <c r="E53" s="126"/>
      <c r="F53" s="127" t="s">
        <v>441</v>
      </c>
      <c r="G53" s="84">
        <v>0</v>
      </c>
      <c r="H53" s="95"/>
      <c r="I53" s="306"/>
    </row>
    <row r="54" spans="1:9" ht="15" customHeight="1">
      <c r="A54" s="277">
        <v>12</v>
      </c>
      <c r="B54" s="304"/>
      <c r="C54" s="75"/>
      <c r="D54" s="93" t="s">
        <v>677</v>
      </c>
      <c r="E54" s="126"/>
      <c r="F54" s="127" t="s">
        <v>441</v>
      </c>
      <c r="G54" s="84">
        <v>0</v>
      </c>
      <c r="H54" s="95"/>
      <c r="I54" s="307">
        <f>(C53*E53*G53)+(C53*E54*G54)</f>
        <v>0</v>
      </c>
    </row>
    <row r="55" spans="1:9" ht="15" customHeight="1">
      <c r="A55" s="277">
        <v>13</v>
      </c>
      <c r="B55" s="58" t="s">
        <v>446</v>
      </c>
      <c r="C55" s="75"/>
      <c r="D55" s="76"/>
      <c r="E55" s="126"/>
      <c r="F55" s="127" t="s">
        <v>441</v>
      </c>
      <c r="G55" s="84">
        <v>0</v>
      </c>
      <c r="H55" s="95"/>
      <c r="I55" s="308">
        <f>E55*G55</f>
        <v>0</v>
      </c>
    </row>
    <row r="56" spans="1:9" ht="15" customHeight="1">
      <c r="A56" s="277">
        <v>14</v>
      </c>
      <c r="B56" s="58" t="s">
        <v>447</v>
      </c>
      <c r="C56" s="75"/>
      <c r="D56" s="93" t="s">
        <v>440</v>
      </c>
      <c r="E56" s="126"/>
      <c r="F56" s="127" t="s">
        <v>441</v>
      </c>
      <c r="G56" s="84">
        <v>0</v>
      </c>
      <c r="H56" s="95"/>
      <c r="I56" s="306"/>
    </row>
    <row r="57" spans="1:9" ht="15" customHeight="1">
      <c r="A57" s="277">
        <v>15</v>
      </c>
      <c r="B57" s="58"/>
      <c r="C57" s="75"/>
      <c r="D57" s="93" t="s">
        <v>677</v>
      </c>
      <c r="E57" s="130"/>
      <c r="F57" s="127" t="s">
        <v>441</v>
      </c>
      <c r="G57" s="84">
        <v>0</v>
      </c>
      <c r="H57" s="95"/>
      <c r="I57" s="307">
        <f>(E56*G56)+(E57*G57)</f>
        <v>0</v>
      </c>
    </row>
    <row r="58" spans="1:9" ht="15" customHeight="1">
      <c r="A58" s="277">
        <v>16</v>
      </c>
      <c r="B58" s="58" t="s">
        <v>448</v>
      </c>
      <c r="C58" s="75"/>
      <c r="D58" s="76"/>
      <c r="E58" s="130"/>
      <c r="F58" s="127" t="s">
        <v>441</v>
      </c>
      <c r="G58" s="84">
        <v>0</v>
      </c>
      <c r="H58" s="95"/>
      <c r="I58" s="308">
        <f>C58*E58*G58</f>
        <v>0</v>
      </c>
    </row>
    <row r="59" spans="1:9" ht="15" customHeight="1">
      <c r="A59" s="277">
        <v>17</v>
      </c>
      <c r="B59" s="118" t="s">
        <v>449</v>
      </c>
      <c r="C59" s="75" t="s">
        <v>450</v>
      </c>
      <c r="D59" s="76"/>
      <c r="E59" s="131"/>
      <c r="F59" s="127"/>
      <c r="G59" s="88"/>
      <c r="H59" s="95"/>
      <c r="I59" s="308">
        <v>0</v>
      </c>
    </row>
    <row r="60" spans="1:9" ht="15" customHeight="1">
      <c r="A60" s="277">
        <v>18</v>
      </c>
      <c r="B60" s="89" t="s">
        <v>420</v>
      </c>
      <c r="C60" s="90"/>
      <c r="D60" s="81">
        <f>SUM(I44:I59)</f>
        <v>0</v>
      </c>
      <c r="E60" s="82" t="s">
        <v>421</v>
      </c>
      <c r="F60" s="92" t="s">
        <v>426</v>
      </c>
      <c r="G60" s="97">
        <v>0.33</v>
      </c>
      <c r="H60" s="95"/>
      <c r="I60" s="281">
        <f>D60*G60</f>
        <v>0</v>
      </c>
    </row>
    <row r="61" spans="1:9" ht="15" customHeight="1">
      <c r="A61" s="282"/>
      <c r="B61" s="58"/>
      <c r="C61" s="75"/>
      <c r="D61" s="132"/>
      <c r="E61" s="94"/>
      <c r="F61" s="133"/>
      <c r="G61" s="88"/>
      <c r="H61" s="133"/>
      <c r="I61" s="283"/>
    </row>
    <row r="62" spans="1:9" ht="15" customHeight="1">
      <c r="A62" s="294" t="s">
        <v>423</v>
      </c>
      <c r="B62" s="257" t="s">
        <v>451</v>
      </c>
      <c r="C62" s="295"/>
      <c r="D62" s="253"/>
      <c r="E62" s="254"/>
      <c r="F62" s="255"/>
      <c r="G62" s="256"/>
      <c r="H62" s="255"/>
      <c r="I62" s="285">
        <f>SUM(I42:I61)</f>
        <v>0</v>
      </c>
    </row>
    <row r="63" spans="1:9" ht="15" customHeight="1">
      <c r="A63" s="284"/>
      <c r="B63" s="58"/>
      <c r="C63" s="75"/>
      <c r="D63" s="93"/>
      <c r="E63" s="94"/>
      <c r="F63" s="95"/>
      <c r="G63" s="88"/>
      <c r="H63" s="95"/>
      <c r="I63" s="283"/>
    </row>
    <row r="64" spans="1:9" ht="15" customHeight="1">
      <c r="A64" s="287">
        <v>5</v>
      </c>
      <c r="B64" s="103" t="s">
        <v>452</v>
      </c>
      <c r="C64" s="75"/>
      <c r="D64" s="93"/>
      <c r="E64" s="94"/>
      <c r="F64" s="95"/>
      <c r="G64" s="88"/>
      <c r="H64" s="95"/>
      <c r="I64" s="283"/>
    </row>
    <row r="65" spans="1:10" ht="15" customHeight="1">
      <c r="A65" s="277">
        <v>1</v>
      </c>
      <c r="B65" s="58" t="s">
        <v>453</v>
      </c>
      <c r="C65" s="75"/>
      <c r="D65" s="93" t="s">
        <v>440</v>
      </c>
      <c r="E65" s="126"/>
      <c r="F65" s="127" t="s">
        <v>441</v>
      </c>
      <c r="G65" s="79">
        <v>0</v>
      </c>
      <c r="H65" s="80"/>
      <c r="I65" s="306"/>
    </row>
    <row r="66" spans="1:10" ht="15" customHeight="1">
      <c r="A66" s="277"/>
      <c r="B66" s="58"/>
      <c r="C66" s="75"/>
      <c r="D66" s="93" t="s">
        <v>677</v>
      </c>
      <c r="E66" s="126"/>
      <c r="F66" s="127" t="s">
        <v>441</v>
      </c>
      <c r="G66" s="84">
        <v>0</v>
      </c>
      <c r="H66" s="80"/>
      <c r="I66" s="307">
        <f>(E65*G65)+(E66*G66)</f>
        <v>0</v>
      </c>
    </row>
    <row r="67" spans="1:10" ht="15" customHeight="1">
      <c r="A67" s="277">
        <f>A65+1</f>
        <v>2</v>
      </c>
      <c r="B67" s="58" t="s">
        <v>454</v>
      </c>
      <c r="C67" s="75"/>
      <c r="D67" s="93" t="s">
        <v>440</v>
      </c>
      <c r="E67" s="126"/>
      <c r="F67" s="127" t="s">
        <v>441</v>
      </c>
      <c r="G67" s="84">
        <v>0</v>
      </c>
      <c r="H67" s="80"/>
      <c r="I67" s="306"/>
    </row>
    <row r="68" spans="1:10" ht="15" customHeight="1">
      <c r="A68" s="277"/>
      <c r="B68" s="58"/>
      <c r="C68" s="75"/>
      <c r="D68" s="93" t="s">
        <v>677</v>
      </c>
      <c r="E68" s="126"/>
      <c r="F68" s="127" t="s">
        <v>441</v>
      </c>
      <c r="G68" s="84">
        <v>0</v>
      </c>
      <c r="H68" s="80"/>
      <c r="I68" s="307">
        <f>(E67*G67)+(E68*G68)</f>
        <v>0</v>
      </c>
    </row>
    <row r="69" spans="1:10" ht="15" customHeight="1">
      <c r="A69" s="277">
        <v>3</v>
      </c>
      <c r="B69" s="58" t="s">
        <v>455</v>
      </c>
      <c r="C69" s="129"/>
      <c r="D69" s="93"/>
      <c r="E69" s="126"/>
      <c r="F69" s="127" t="s">
        <v>441</v>
      </c>
      <c r="G69" s="84">
        <v>0</v>
      </c>
      <c r="H69" s="80"/>
      <c r="I69" s="309">
        <f>C69*E69*G69</f>
        <v>0</v>
      </c>
    </row>
    <row r="70" spans="1:10" ht="15" customHeight="1">
      <c r="A70" s="277">
        <v>4</v>
      </c>
      <c r="B70" s="58" t="s">
        <v>456</v>
      </c>
      <c r="C70" s="90"/>
      <c r="D70" s="93" t="s">
        <v>440</v>
      </c>
      <c r="E70" s="126"/>
      <c r="F70" s="127" t="s">
        <v>441</v>
      </c>
      <c r="G70" s="84">
        <v>0</v>
      </c>
      <c r="H70" s="80"/>
      <c r="I70" s="306"/>
    </row>
    <row r="71" spans="1:10" ht="15" customHeight="1">
      <c r="A71" s="277"/>
      <c r="B71" s="145"/>
      <c r="C71" s="90"/>
      <c r="D71" s="93" t="s">
        <v>677</v>
      </c>
      <c r="E71" s="126"/>
      <c r="F71" s="127" t="s">
        <v>441</v>
      </c>
      <c r="G71" s="84">
        <v>0</v>
      </c>
      <c r="H71" s="80"/>
      <c r="I71" s="307">
        <f>(E70*G70)+(E71*G71)</f>
        <v>0</v>
      </c>
    </row>
    <row r="72" spans="1:10" ht="15" customHeight="1">
      <c r="A72" s="277">
        <v>5</v>
      </c>
      <c r="B72" s="118" t="s">
        <v>457</v>
      </c>
      <c r="C72" s="129"/>
      <c r="D72" s="76"/>
      <c r="E72" s="94"/>
      <c r="F72" s="127"/>
      <c r="G72" s="84"/>
      <c r="H72" s="80"/>
      <c r="I72" s="307">
        <v>0</v>
      </c>
    </row>
    <row r="73" spans="1:10" ht="15" customHeight="1">
      <c r="A73" s="277">
        <v>6</v>
      </c>
      <c r="B73" s="118" t="s">
        <v>449</v>
      </c>
      <c r="C73" s="75"/>
      <c r="D73" s="93"/>
      <c r="E73" s="94">
        <f>E46</f>
        <v>0</v>
      </c>
      <c r="F73" s="95"/>
      <c r="G73" s="88">
        <v>36</v>
      </c>
      <c r="H73" s="95"/>
      <c r="I73" s="308">
        <f>C73*E73*G73</f>
        <v>0</v>
      </c>
      <c r="J73" s="561"/>
    </row>
    <row r="74" spans="1:10" ht="15" customHeight="1">
      <c r="A74" s="277">
        <v>7</v>
      </c>
      <c r="B74" s="89" t="s">
        <v>420</v>
      </c>
      <c r="C74" s="90"/>
      <c r="D74" s="81">
        <f>SUM(I65:I73)-I72</f>
        <v>0</v>
      </c>
      <c r="E74" s="82" t="s">
        <v>421</v>
      </c>
      <c r="F74" s="92" t="s">
        <v>426</v>
      </c>
      <c r="G74" s="97">
        <v>0.33</v>
      </c>
      <c r="H74" s="95"/>
      <c r="I74" s="310">
        <f>D74*G74</f>
        <v>0</v>
      </c>
      <c r="J74" s="562"/>
    </row>
    <row r="75" spans="1:10" ht="15" customHeight="1">
      <c r="A75" s="284"/>
      <c r="B75" s="58"/>
      <c r="C75" s="75"/>
      <c r="D75" s="132"/>
      <c r="E75" s="94"/>
      <c r="F75" s="133"/>
      <c r="G75" s="88"/>
      <c r="H75" s="133"/>
      <c r="I75" s="278"/>
    </row>
    <row r="76" spans="1:10" ht="15" customHeight="1">
      <c r="A76" s="284"/>
      <c r="B76" s="257" t="s">
        <v>458</v>
      </c>
      <c r="C76" s="258"/>
      <c r="D76" s="259"/>
      <c r="E76" s="260"/>
      <c r="F76" s="261"/>
      <c r="G76" s="262"/>
      <c r="H76" s="261"/>
      <c r="I76" s="285">
        <f>SUM(I65:I75)</f>
        <v>0</v>
      </c>
    </row>
    <row r="77" spans="1:10" ht="15" customHeight="1">
      <c r="A77" s="311"/>
      <c r="B77" s="134"/>
      <c r="C77" s="135"/>
      <c r="D77" s="81"/>
      <c r="E77" s="82"/>
      <c r="F77" s="87"/>
      <c r="G77" s="84"/>
      <c r="H77" s="87"/>
      <c r="I77" s="312"/>
    </row>
    <row r="78" spans="1:10" ht="15" customHeight="1">
      <c r="A78" s="287">
        <v>6</v>
      </c>
      <c r="B78" s="313" t="s">
        <v>459</v>
      </c>
      <c r="C78" s="150"/>
      <c r="D78" s="314"/>
      <c r="E78" s="94"/>
      <c r="F78" s="95"/>
      <c r="G78" s="88"/>
      <c r="H78" s="95"/>
      <c r="I78" s="283"/>
    </row>
    <row r="79" spans="1:10" ht="15" customHeight="1">
      <c r="A79" s="277">
        <v>1</v>
      </c>
      <c r="B79" s="58" t="s">
        <v>460</v>
      </c>
      <c r="C79" s="75"/>
      <c r="D79" s="76"/>
      <c r="E79" s="126">
        <v>0</v>
      </c>
      <c r="F79" s="127" t="s">
        <v>441</v>
      </c>
      <c r="G79" s="136">
        <v>0</v>
      </c>
      <c r="H79" s="80"/>
      <c r="I79" s="308">
        <f>E79*G79</f>
        <v>0</v>
      </c>
    </row>
    <row r="80" spans="1:10" ht="15" customHeight="1">
      <c r="A80" s="277">
        <v>2</v>
      </c>
      <c r="B80" s="58" t="s">
        <v>461</v>
      </c>
      <c r="C80" s="75"/>
      <c r="D80" s="76"/>
      <c r="E80" s="126">
        <v>0</v>
      </c>
      <c r="F80" s="127" t="s">
        <v>438</v>
      </c>
      <c r="G80" s="79">
        <v>0</v>
      </c>
      <c r="H80" s="80"/>
      <c r="I80" s="308">
        <f>E80*G80</f>
        <v>0</v>
      </c>
    </row>
    <row r="81" spans="1:10" ht="15" customHeight="1">
      <c r="A81" s="277">
        <v>3</v>
      </c>
      <c r="B81" s="58" t="s">
        <v>462</v>
      </c>
      <c r="C81" s="75"/>
      <c r="D81" s="76"/>
      <c r="E81" s="126">
        <v>0</v>
      </c>
      <c r="F81" s="127" t="s">
        <v>441</v>
      </c>
      <c r="G81" s="88">
        <v>0</v>
      </c>
      <c r="H81" s="80"/>
      <c r="I81" s="308">
        <f>E81*G81</f>
        <v>0</v>
      </c>
    </row>
    <row r="82" spans="1:10" ht="15" customHeight="1">
      <c r="A82" s="277">
        <v>4</v>
      </c>
      <c r="B82" s="118" t="s">
        <v>463</v>
      </c>
      <c r="C82" s="75"/>
      <c r="D82" s="76"/>
      <c r="E82" s="126">
        <v>0</v>
      </c>
      <c r="F82" s="127" t="s">
        <v>441</v>
      </c>
      <c r="G82" s="88">
        <v>0</v>
      </c>
      <c r="H82" s="80"/>
      <c r="I82" s="308">
        <f>E82*G82</f>
        <v>0</v>
      </c>
      <c r="J82" s="137"/>
    </row>
    <row r="83" spans="1:10" ht="15" customHeight="1">
      <c r="A83" s="277">
        <v>5</v>
      </c>
      <c r="B83" s="58" t="s">
        <v>464</v>
      </c>
      <c r="C83" s="75"/>
      <c r="D83" s="81"/>
      <c r="E83" s="126">
        <v>0</v>
      </c>
      <c r="F83" s="127" t="s">
        <v>441</v>
      </c>
      <c r="G83" s="84">
        <v>0</v>
      </c>
      <c r="H83" s="80"/>
      <c r="I83" s="308">
        <f>E83*G83</f>
        <v>0</v>
      </c>
    </row>
    <row r="84" spans="1:10" ht="15" customHeight="1">
      <c r="A84" s="277">
        <v>6</v>
      </c>
      <c r="B84" s="89" t="s">
        <v>420</v>
      </c>
      <c r="C84" s="90"/>
      <c r="D84" s="81">
        <f>SUM(I79:I83)</f>
        <v>0</v>
      </c>
      <c r="E84" s="82" t="s">
        <v>421</v>
      </c>
      <c r="F84" s="92" t="s">
        <v>426</v>
      </c>
      <c r="G84" s="97">
        <v>0.33</v>
      </c>
      <c r="H84" s="95"/>
      <c r="I84" s="281">
        <f>D84*G84</f>
        <v>0</v>
      </c>
    </row>
    <row r="85" spans="1:10" ht="15" customHeight="1">
      <c r="A85" s="284"/>
      <c r="B85" s="58"/>
      <c r="C85" s="75"/>
      <c r="D85" s="132"/>
      <c r="E85" s="94"/>
      <c r="F85" s="133"/>
      <c r="G85" s="88"/>
      <c r="H85" s="133"/>
      <c r="I85" s="278"/>
    </row>
    <row r="86" spans="1:10" ht="15" customHeight="1">
      <c r="A86" s="284"/>
      <c r="B86" s="257" t="s">
        <v>465</v>
      </c>
      <c r="C86" s="258"/>
      <c r="D86" s="259"/>
      <c r="E86" s="260"/>
      <c r="F86" s="261"/>
      <c r="G86" s="262"/>
      <c r="H86" s="261"/>
      <c r="I86" s="315">
        <f>SUM(I79:I85)</f>
        <v>0</v>
      </c>
    </row>
    <row r="87" spans="1:10" ht="15" customHeight="1">
      <c r="A87" s="284"/>
      <c r="B87" s="58"/>
      <c r="C87" s="75"/>
      <c r="D87" s="93"/>
      <c r="E87" s="94"/>
      <c r="F87" s="95"/>
      <c r="G87" s="88"/>
      <c r="H87" s="95"/>
      <c r="I87" s="316"/>
    </row>
    <row r="88" spans="1:10" ht="15" customHeight="1">
      <c r="A88" s="287">
        <v>7</v>
      </c>
      <c r="B88" s="98" t="s">
        <v>408</v>
      </c>
      <c r="C88" s="317"/>
      <c r="D88" s="318"/>
      <c r="E88" s="94"/>
      <c r="F88" s="58"/>
      <c r="G88" s="88"/>
      <c r="H88" s="95"/>
      <c r="I88" s="290"/>
    </row>
    <row r="89" spans="1:10" ht="15" customHeight="1">
      <c r="A89" s="277">
        <v>1</v>
      </c>
      <c r="B89" s="58" t="s">
        <v>466</v>
      </c>
      <c r="C89" s="75"/>
      <c r="D89" s="93" t="s">
        <v>440</v>
      </c>
      <c r="E89" s="126">
        <v>0</v>
      </c>
      <c r="F89" s="127" t="s">
        <v>441</v>
      </c>
      <c r="G89" s="79">
        <v>0</v>
      </c>
      <c r="H89" s="80"/>
      <c r="I89" s="306"/>
      <c r="J89" s="125"/>
    </row>
    <row r="90" spans="1:10" ht="15" customHeight="1">
      <c r="A90" s="277"/>
      <c r="B90" s="58"/>
      <c r="C90" s="75"/>
      <c r="D90" s="93" t="s">
        <v>677</v>
      </c>
      <c r="E90" s="126">
        <v>0</v>
      </c>
      <c r="F90" s="127" t="s">
        <v>441</v>
      </c>
      <c r="G90" s="79">
        <v>0</v>
      </c>
      <c r="H90" s="80"/>
      <c r="I90" s="305">
        <f>(E89*G89)+(E90*G90)</f>
        <v>0</v>
      </c>
    </row>
    <row r="91" spans="1:10" ht="15" customHeight="1">
      <c r="A91" s="277">
        <f>A89+1</f>
        <v>2</v>
      </c>
      <c r="B91" s="118" t="s">
        <v>467</v>
      </c>
      <c r="C91" s="75"/>
      <c r="D91" s="93" t="s">
        <v>677</v>
      </c>
      <c r="E91" s="126">
        <v>0</v>
      </c>
      <c r="F91" s="127" t="s">
        <v>441</v>
      </c>
      <c r="G91" s="84">
        <v>0</v>
      </c>
      <c r="H91" s="80"/>
      <c r="I91" s="319">
        <f>C91*E91*G91</f>
        <v>0</v>
      </c>
      <c r="J91" s="125"/>
    </row>
    <row r="92" spans="1:10" ht="15" customHeight="1">
      <c r="A92" s="277">
        <v>3</v>
      </c>
      <c r="B92" s="58" t="s">
        <v>468</v>
      </c>
      <c r="C92" s="75"/>
      <c r="D92" s="93" t="s">
        <v>440</v>
      </c>
      <c r="E92" s="126">
        <v>0</v>
      </c>
      <c r="F92" s="127" t="s">
        <v>441</v>
      </c>
      <c r="G92" s="79">
        <v>0</v>
      </c>
      <c r="H92" s="80"/>
      <c r="I92" s="303"/>
      <c r="J92" s="125"/>
    </row>
    <row r="93" spans="1:10" ht="15" customHeight="1">
      <c r="A93" s="277"/>
      <c r="B93" s="58"/>
      <c r="C93" s="75"/>
      <c r="D93" s="93" t="s">
        <v>677</v>
      </c>
      <c r="E93" s="126">
        <v>0</v>
      </c>
      <c r="F93" s="127" t="s">
        <v>441</v>
      </c>
      <c r="G93" s="79">
        <v>0</v>
      </c>
      <c r="H93" s="80"/>
      <c r="I93" s="305">
        <f>C92*(E92*G92+E93*G93)</f>
        <v>0</v>
      </c>
    </row>
    <row r="94" spans="1:10" ht="15" customHeight="1">
      <c r="A94" s="277">
        <v>4</v>
      </c>
      <c r="B94" s="118" t="s">
        <v>469</v>
      </c>
      <c r="C94" s="75"/>
      <c r="D94" s="93" t="s">
        <v>440</v>
      </c>
      <c r="E94" s="126">
        <v>0</v>
      </c>
      <c r="F94" s="127" t="s">
        <v>441</v>
      </c>
      <c r="G94" s="84">
        <v>0</v>
      </c>
      <c r="H94" s="80"/>
      <c r="I94" s="319"/>
    </row>
    <row r="95" spans="1:10" ht="15" customHeight="1">
      <c r="A95" s="277"/>
      <c r="B95" s="58"/>
      <c r="C95" s="75"/>
      <c r="D95" s="93" t="s">
        <v>677</v>
      </c>
      <c r="E95" s="126">
        <v>0</v>
      </c>
      <c r="F95" s="127" t="s">
        <v>441</v>
      </c>
      <c r="G95" s="139">
        <v>0</v>
      </c>
      <c r="H95" s="80"/>
      <c r="I95" s="305">
        <f>C94*(E94*G94+E95*G95)</f>
        <v>0</v>
      </c>
    </row>
    <row r="96" spans="1:10" ht="15" customHeight="1">
      <c r="A96" s="277">
        <v>5</v>
      </c>
      <c r="B96" s="58" t="s">
        <v>470</v>
      </c>
      <c r="C96" s="75"/>
      <c r="D96" s="93" t="s">
        <v>440</v>
      </c>
      <c r="E96" s="126">
        <v>0</v>
      </c>
      <c r="F96" s="127" t="s">
        <v>441</v>
      </c>
      <c r="G96" s="79">
        <v>0</v>
      </c>
      <c r="H96" s="80"/>
      <c r="I96" s="303"/>
    </row>
    <row r="97" spans="1:10" ht="15" customHeight="1">
      <c r="A97" s="277"/>
      <c r="B97" s="58"/>
      <c r="C97" s="75"/>
      <c r="D97" s="93" t="s">
        <v>677</v>
      </c>
      <c r="E97" s="126">
        <v>0</v>
      </c>
      <c r="F97" s="127" t="s">
        <v>441</v>
      </c>
      <c r="G97" s="79">
        <v>0</v>
      </c>
      <c r="H97" s="80"/>
      <c r="I97" s="305">
        <f>C96*(E96*G96+E97*G97)</f>
        <v>0</v>
      </c>
    </row>
    <row r="98" spans="1:10" ht="15" customHeight="1">
      <c r="A98" s="277">
        <v>6</v>
      </c>
      <c r="B98" s="58" t="s">
        <v>471</v>
      </c>
      <c r="C98" s="75"/>
      <c r="D98" s="93" t="s">
        <v>677</v>
      </c>
      <c r="E98" s="126">
        <v>0</v>
      </c>
      <c r="F98" s="127" t="s">
        <v>441</v>
      </c>
      <c r="G98" s="88">
        <v>0</v>
      </c>
      <c r="H98" s="80"/>
      <c r="I98" s="319">
        <f>E98*G98</f>
        <v>0</v>
      </c>
      <c r="J98" s="125"/>
    </row>
    <row r="99" spans="1:10" ht="15" customHeight="1">
      <c r="A99" s="277">
        <v>7</v>
      </c>
      <c r="B99" s="58" t="s">
        <v>472</v>
      </c>
      <c r="C99" s="75"/>
      <c r="D99" s="121" t="s">
        <v>677</v>
      </c>
      <c r="E99" s="140">
        <v>0</v>
      </c>
      <c r="F99" s="141" t="s">
        <v>438</v>
      </c>
      <c r="G99" s="142">
        <v>0</v>
      </c>
      <c r="H99" s="143"/>
      <c r="I99" s="319">
        <f>E99*G99</f>
        <v>0</v>
      </c>
    </row>
    <row r="100" spans="1:10" ht="15" customHeight="1">
      <c r="A100" s="277">
        <v>8</v>
      </c>
      <c r="B100" s="58" t="s">
        <v>473</v>
      </c>
      <c r="C100" s="75"/>
      <c r="D100" s="93" t="s">
        <v>677</v>
      </c>
      <c r="E100" s="126">
        <v>0</v>
      </c>
      <c r="F100" s="127" t="s">
        <v>441</v>
      </c>
      <c r="G100" s="84">
        <v>0</v>
      </c>
      <c r="H100" s="80"/>
      <c r="I100" s="319">
        <f>E100*G100</f>
        <v>0</v>
      </c>
      <c r="J100" s="125"/>
    </row>
    <row r="101" spans="1:10" ht="15" customHeight="1">
      <c r="A101" s="277">
        <v>9</v>
      </c>
      <c r="B101" s="58" t="s">
        <v>474</v>
      </c>
      <c r="C101" s="75"/>
      <c r="D101" s="93" t="s">
        <v>677</v>
      </c>
      <c r="E101" s="126">
        <v>0</v>
      </c>
      <c r="F101" s="127" t="s">
        <v>441</v>
      </c>
      <c r="G101" s="84">
        <v>0</v>
      </c>
      <c r="H101" s="80"/>
      <c r="I101" s="319">
        <f>E101*G101</f>
        <v>0</v>
      </c>
      <c r="J101" s="125"/>
    </row>
    <row r="102" spans="1:10" ht="15" customHeight="1">
      <c r="A102" s="277">
        <v>10</v>
      </c>
      <c r="B102" s="58" t="s">
        <v>475</v>
      </c>
      <c r="C102" s="75"/>
      <c r="D102" s="93" t="s">
        <v>440</v>
      </c>
      <c r="E102" s="126">
        <v>0</v>
      </c>
      <c r="F102" s="127" t="s">
        <v>441</v>
      </c>
      <c r="G102" s="79">
        <v>0</v>
      </c>
      <c r="H102" s="80"/>
      <c r="I102" s="306"/>
    </row>
    <row r="103" spans="1:10" ht="15" customHeight="1">
      <c r="A103" s="277"/>
      <c r="B103" s="58"/>
      <c r="C103" s="75"/>
      <c r="D103" s="93" t="s">
        <v>677</v>
      </c>
      <c r="E103" s="126">
        <v>0</v>
      </c>
      <c r="F103" s="127" t="s">
        <v>441</v>
      </c>
      <c r="G103" s="79">
        <v>0</v>
      </c>
      <c r="H103" s="80"/>
      <c r="I103" s="307">
        <f>(E102*G102)+(E103*G103)</f>
        <v>0</v>
      </c>
    </row>
    <row r="104" spans="1:10" ht="15" customHeight="1">
      <c r="A104" s="277">
        <v>11</v>
      </c>
      <c r="B104" s="58" t="s">
        <v>476</v>
      </c>
      <c r="C104" s="75"/>
      <c r="D104" s="93" t="s">
        <v>440</v>
      </c>
      <c r="E104" s="126">
        <v>0</v>
      </c>
      <c r="F104" s="127" t="s">
        <v>441</v>
      </c>
      <c r="G104" s="136">
        <v>0</v>
      </c>
      <c r="H104" s="80"/>
      <c r="I104" s="306"/>
    </row>
    <row r="105" spans="1:10" ht="15" customHeight="1">
      <c r="A105" s="277"/>
      <c r="B105" s="58"/>
      <c r="C105" s="75"/>
      <c r="D105" s="93" t="s">
        <v>677</v>
      </c>
      <c r="E105" s="126">
        <v>0</v>
      </c>
      <c r="F105" s="127" t="s">
        <v>441</v>
      </c>
      <c r="G105" s="136">
        <v>0</v>
      </c>
      <c r="H105" s="80"/>
      <c r="I105" s="307">
        <f>(E104*G104)+(E105*G105)</f>
        <v>0</v>
      </c>
    </row>
    <row r="106" spans="1:10" ht="15" customHeight="1">
      <c r="A106" s="277">
        <v>12</v>
      </c>
      <c r="B106" s="58" t="s">
        <v>477</v>
      </c>
      <c r="C106" s="75"/>
      <c r="D106" s="93" t="s">
        <v>440</v>
      </c>
      <c r="E106" s="126">
        <v>0</v>
      </c>
      <c r="F106" s="127" t="s">
        <v>441</v>
      </c>
      <c r="G106" s="79">
        <v>0</v>
      </c>
      <c r="H106" s="80"/>
      <c r="I106" s="306"/>
    </row>
    <row r="107" spans="1:10" ht="15" customHeight="1">
      <c r="A107" s="277"/>
      <c r="B107" s="58"/>
      <c r="C107" s="75"/>
      <c r="D107" s="93" t="s">
        <v>677</v>
      </c>
      <c r="E107" s="126">
        <v>0</v>
      </c>
      <c r="F107" s="127" t="s">
        <v>441</v>
      </c>
      <c r="G107" s="79">
        <v>0</v>
      </c>
      <c r="H107" s="80"/>
      <c r="I107" s="307">
        <f>(E106*G106)+(E107*G107)</f>
        <v>0</v>
      </c>
    </row>
    <row r="108" spans="1:10" ht="15" customHeight="1">
      <c r="A108" s="277">
        <v>13</v>
      </c>
      <c r="B108" s="58" t="s">
        <v>478</v>
      </c>
      <c r="C108" s="75"/>
      <c r="D108" s="93" t="s">
        <v>440</v>
      </c>
      <c r="E108" s="126">
        <v>0</v>
      </c>
      <c r="F108" s="127" t="s">
        <v>441</v>
      </c>
      <c r="G108" s="79">
        <v>0</v>
      </c>
      <c r="H108" s="80"/>
      <c r="I108" s="306"/>
    </row>
    <row r="109" spans="1:10" ht="15" customHeight="1">
      <c r="A109" s="277"/>
      <c r="B109" s="58"/>
      <c r="C109" s="75"/>
      <c r="D109" s="93" t="s">
        <v>677</v>
      </c>
      <c r="E109" s="126">
        <v>0</v>
      </c>
      <c r="F109" s="127" t="s">
        <v>441</v>
      </c>
      <c r="G109" s="79">
        <v>0</v>
      </c>
      <c r="H109" s="80"/>
      <c r="I109" s="307">
        <f>(E108*G108)+(E109*G109)</f>
        <v>0</v>
      </c>
      <c r="J109" s="125"/>
    </row>
    <row r="110" spans="1:10" ht="15" customHeight="1">
      <c r="A110" s="277">
        <v>14</v>
      </c>
      <c r="B110" s="58" t="s">
        <v>479</v>
      </c>
      <c r="C110" s="75"/>
      <c r="D110" s="93" t="s">
        <v>440</v>
      </c>
      <c r="E110" s="144">
        <v>0</v>
      </c>
      <c r="F110" s="127" t="s">
        <v>441</v>
      </c>
      <c r="G110" s="79">
        <v>0</v>
      </c>
      <c r="H110" s="80"/>
      <c r="I110" s="306"/>
    </row>
    <row r="111" spans="1:10" ht="15" customHeight="1">
      <c r="A111" s="277"/>
      <c r="B111" s="58"/>
      <c r="C111" s="75"/>
      <c r="D111" s="93" t="s">
        <v>677</v>
      </c>
      <c r="E111" s="144">
        <v>0</v>
      </c>
      <c r="F111" s="127" t="s">
        <v>441</v>
      </c>
      <c r="G111" s="79">
        <v>0</v>
      </c>
      <c r="H111" s="80"/>
      <c r="I111" s="320">
        <f>(E110*G110)+(E111*G111)</f>
        <v>0</v>
      </c>
      <c r="J111" s="125"/>
    </row>
    <row r="112" spans="1:10" ht="15" customHeight="1">
      <c r="A112" s="277">
        <v>15</v>
      </c>
      <c r="B112" s="145" t="s">
        <v>480</v>
      </c>
      <c r="C112" s="90"/>
      <c r="D112" s="93" t="s">
        <v>440</v>
      </c>
      <c r="E112" s="144">
        <v>0</v>
      </c>
      <c r="F112" s="127" t="s">
        <v>441</v>
      </c>
      <c r="G112" s="79">
        <v>0</v>
      </c>
      <c r="H112" s="80"/>
      <c r="I112" s="306"/>
    </row>
    <row r="113" spans="1:10" ht="15" customHeight="1">
      <c r="A113" s="277"/>
      <c r="B113" s="145"/>
      <c r="C113" s="90"/>
      <c r="D113" s="93" t="s">
        <v>677</v>
      </c>
      <c r="E113" s="144">
        <v>0</v>
      </c>
      <c r="F113" s="127" t="s">
        <v>441</v>
      </c>
      <c r="G113" s="79">
        <v>0</v>
      </c>
      <c r="H113" s="80"/>
      <c r="I113" s="320">
        <f>(E112*G112)+(E113*G113)</f>
        <v>0</v>
      </c>
    </row>
    <row r="114" spans="1:10" ht="15" customHeight="1">
      <c r="A114" s="277">
        <v>16</v>
      </c>
      <c r="B114" s="145" t="s">
        <v>481</v>
      </c>
      <c r="C114" s="90"/>
      <c r="D114" s="93" t="s">
        <v>440</v>
      </c>
      <c r="E114" s="126">
        <v>0</v>
      </c>
      <c r="F114" s="127" t="s">
        <v>441</v>
      </c>
      <c r="G114" s="79">
        <v>0</v>
      </c>
      <c r="H114" s="80"/>
      <c r="I114" s="306"/>
    </row>
    <row r="115" spans="1:10" ht="15" customHeight="1">
      <c r="A115" s="277"/>
      <c r="B115" s="145"/>
      <c r="C115" s="90"/>
      <c r="D115" s="93" t="s">
        <v>677</v>
      </c>
      <c r="E115" s="126">
        <v>0</v>
      </c>
      <c r="F115" s="127" t="s">
        <v>441</v>
      </c>
      <c r="G115" s="79">
        <v>0</v>
      </c>
      <c r="H115" s="80"/>
      <c r="I115" s="307">
        <f>(E114*G114)+(E115*G115)</f>
        <v>0</v>
      </c>
      <c r="J115" s="125"/>
    </row>
    <row r="116" spans="1:10" ht="15" customHeight="1">
      <c r="A116" s="277">
        <v>17</v>
      </c>
      <c r="B116" s="58" t="s">
        <v>482</v>
      </c>
      <c r="C116" s="75"/>
      <c r="D116" s="93" t="s">
        <v>440</v>
      </c>
      <c r="E116" s="126">
        <v>0</v>
      </c>
      <c r="F116" s="127" t="s">
        <v>441</v>
      </c>
      <c r="G116" s="79">
        <v>0</v>
      </c>
      <c r="H116" s="80"/>
      <c r="I116" s="306"/>
    </row>
    <row r="117" spans="1:10" ht="15" customHeight="1">
      <c r="A117" s="277"/>
      <c r="B117" s="58"/>
      <c r="C117" s="75"/>
      <c r="D117" s="93" t="s">
        <v>677</v>
      </c>
      <c r="E117" s="126">
        <v>0</v>
      </c>
      <c r="F117" s="127" t="s">
        <v>441</v>
      </c>
      <c r="G117" s="79">
        <v>0</v>
      </c>
      <c r="H117" s="80"/>
      <c r="I117" s="307">
        <f>(E116*G116)+(E117*G117)</f>
        <v>0</v>
      </c>
      <c r="J117" s="125"/>
    </row>
    <row r="118" spans="1:10" ht="15" customHeight="1">
      <c r="A118" s="277">
        <v>18</v>
      </c>
      <c r="B118" s="145" t="s">
        <v>483</v>
      </c>
      <c r="C118" s="90"/>
      <c r="D118" s="76"/>
      <c r="E118" s="126">
        <v>0</v>
      </c>
      <c r="F118" s="127" t="s">
        <v>441</v>
      </c>
      <c r="G118" s="84">
        <v>0</v>
      </c>
      <c r="H118" s="80"/>
      <c r="I118" s="278">
        <f>E118*G118</f>
        <v>0</v>
      </c>
    </row>
    <row r="119" spans="1:10" ht="15" customHeight="1">
      <c r="A119" s="277">
        <v>19</v>
      </c>
      <c r="B119" s="145" t="s">
        <v>484</v>
      </c>
      <c r="C119" s="90"/>
      <c r="D119" s="92" t="s">
        <v>485</v>
      </c>
      <c r="E119" s="126">
        <v>0</v>
      </c>
      <c r="F119" s="127" t="s">
        <v>441</v>
      </c>
      <c r="G119" s="84">
        <v>0</v>
      </c>
      <c r="H119" s="80"/>
      <c r="I119" s="278">
        <f>E119*G119</f>
        <v>0</v>
      </c>
    </row>
    <row r="120" spans="1:10" ht="15" customHeight="1">
      <c r="A120" s="277">
        <v>20</v>
      </c>
      <c r="B120" s="145" t="s">
        <v>486</v>
      </c>
      <c r="C120" s="90"/>
      <c r="D120" s="93" t="s">
        <v>440</v>
      </c>
      <c r="E120" s="126">
        <v>0</v>
      </c>
      <c r="F120" s="127" t="s">
        <v>441</v>
      </c>
      <c r="G120" s="79">
        <v>0</v>
      </c>
      <c r="H120" s="80"/>
      <c r="I120" s="306"/>
    </row>
    <row r="121" spans="1:10" ht="15" customHeight="1">
      <c r="A121" s="277"/>
      <c r="B121" s="145"/>
      <c r="C121" s="90"/>
      <c r="D121" s="93" t="s">
        <v>677</v>
      </c>
      <c r="E121" s="126">
        <v>0</v>
      </c>
      <c r="F121" s="127" t="s">
        <v>441</v>
      </c>
      <c r="G121" s="79">
        <v>0</v>
      </c>
      <c r="H121" s="80"/>
      <c r="I121" s="307">
        <f>(E120*G120)+(E121*G121)</f>
        <v>0</v>
      </c>
      <c r="J121" s="125"/>
    </row>
    <row r="122" spans="1:10" ht="15" customHeight="1">
      <c r="A122" s="277">
        <v>21</v>
      </c>
      <c r="B122" s="58" t="s">
        <v>487</v>
      </c>
      <c r="C122" s="75"/>
      <c r="D122" s="76"/>
      <c r="E122" s="126">
        <v>0</v>
      </c>
      <c r="F122" s="127" t="s">
        <v>441</v>
      </c>
      <c r="G122" s="84">
        <v>0</v>
      </c>
      <c r="H122" s="80"/>
      <c r="I122" s="278">
        <f>E122*G122*C122</f>
        <v>0</v>
      </c>
      <c r="J122" s="125"/>
    </row>
    <row r="123" spans="1:10" ht="15" customHeight="1">
      <c r="A123" s="277">
        <v>22</v>
      </c>
      <c r="B123" s="58" t="s">
        <v>484</v>
      </c>
      <c r="C123" s="75"/>
      <c r="D123" s="92" t="s">
        <v>485</v>
      </c>
      <c r="E123" s="126">
        <v>0</v>
      </c>
      <c r="F123" s="127" t="s">
        <v>441</v>
      </c>
      <c r="G123" s="84">
        <v>0</v>
      </c>
      <c r="H123" s="80"/>
      <c r="I123" s="278">
        <f>E123*G123</f>
        <v>0</v>
      </c>
    </row>
    <row r="124" spans="1:10" ht="15" customHeight="1">
      <c r="A124" s="277">
        <v>23</v>
      </c>
      <c r="B124" s="118" t="s">
        <v>488</v>
      </c>
      <c r="C124" s="129">
        <v>0</v>
      </c>
      <c r="D124" s="76" t="s">
        <v>489</v>
      </c>
      <c r="E124" s="126">
        <v>0</v>
      </c>
      <c r="F124" s="127" t="s">
        <v>441</v>
      </c>
      <c r="G124" s="79">
        <v>0</v>
      </c>
      <c r="H124" s="80"/>
      <c r="I124" s="308">
        <f>E124*G124*C124</f>
        <v>0</v>
      </c>
      <c r="J124" s="125"/>
    </row>
    <row r="125" spans="1:10" ht="15" customHeight="1">
      <c r="A125" s="277">
        <v>24</v>
      </c>
      <c r="B125" s="89" t="s">
        <v>420</v>
      </c>
      <c r="C125" s="90"/>
      <c r="D125" s="146">
        <f>SUM(I89:I124)</f>
        <v>0</v>
      </c>
      <c r="E125" s="82" t="s">
        <v>421</v>
      </c>
      <c r="F125" s="92" t="s">
        <v>426</v>
      </c>
      <c r="G125" s="97">
        <v>0.33</v>
      </c>
      <c r="H125" s="95"/>
      <c r="I125" s="281">
        <f>+D125*G125</f>
        <v>0</v>
      </c>
    </row>
    <row r="126" spans="1:10" ht="15" customHeight="1">
      <c r="A126" s="284"/>
      <c r="B126" s="58"/>
      <c r="C126" s="321" t="s">
        <v>490</v>
      </c>
      <c r="D126" s="132"/>
      <c r="E126" s="94"/>
      <c r="F126" s="127"/>
      <c r="G126" s="88"/>
      <c r="H126" s="133"/>
      <c r="I126" s="290"/>
    </row>
    <row r="127" spans="1:10" ht="15" customHeight="1">
      <c r="A127" s="284"/>
      <c r="B127" s="257" t="s">
        <v>491</v>
      </c>
      <c r="C127" s="258"/>
      <c r="D127" s="259"/>
      <c r="E127" s="260"/>
      <c r="F127" s="263"/>
      <c r="G127" s="262"/>
      <c r="H127" s="261"/>
      <c r="I127" s="315">
        <f>SUM(I89:I126)</f>
        <v>0</v>
      </c>
    </row>
    <row r="128" spans="1:10" ht="15" customHeight="1">
      <c r="A128" s="284"/>
      <c r="B128" s="58"/>
      <c r="C128" s="75"/>
      <c r="D128" s="93"/>
      <c r="E128" s="94"/>
      <c r="F128" s="95"/>
      <c r="G128" s="88"/>
      <c r="H128" s="95"/>
      <c r="I128" s="283"/>
    </row>
    <row r="129" spans="1:10" ht="15" customHeight="1">
      <c r="A129" s="287">
        <v>8</v>
      </c>
      <c r="B129" s="103" t="s">
        <v>407</v>
      </c>
      <c r="C129" s="75"/>
      <c r="D129" s="93"/>
      <c r="E129" s="94"/>
      <c r="F129" s="95"/>
      <c r="G129" s="88"/>
      <c r="H129" s="95"/>
      <c r="I129" s="290"/>
    </row>
    <row r="130" spans="1:10" ht="15" customHeight="1">
      <c r="A130" s="277">
        <v>1</v>
      </c>
      <c r="B130" s="58" t="s">
        <v>492</v>
      </c>
      <c r="C130" s="75"/>
      <c r="D130" s="93" t="s">
        <v>493</v>
      </c>
      <c r="E130" s="126">
        <v>0</v>
      </c>
      <c r="F130" s="127" t="s">
        <v>441</v>
      </c>
      <c r="G130" s="79">
        <v>0</v>
      </c>
      <c r="H130" s="80"/>
      <c r="I130" s="306"/>
    </row>
    <row r="131" spans="1:10" ht="15" customHeight="1">
      <c r="A131" s="277"/>
      <c r="B131" s="58"/>
      <c r="C131" s="75"/>
      <c r="D131" s="93" t="s">
        <v>677</v>
      </c>
      <c r="E131" s="126">
        <v>0</v>
      </c>
      <c r="F131" s="127" t="s">
        <v>441</v>
      </c>
      <c r="G131" s="79">
        <v>0</v>
      </c>
      <c r="H131" s="80"/>
      <c r="I131" s="307">
        <f>(E130*G130)+(E131*G131)</f>
        <v>0</v>
      </c>
      <c r="J131" s="125"/>
    </row>
    <row r="132" spans="1:10" ht="15" customHeight="1">
      <c r="A132" s="277">
        <v>2</v>
      </c>
      <c r="B132" s="58" t="s">
        <v>494</v>
      </c>
      <c r="C132" s="129"/>
      <c r="D132" s="93" t="s">
        <v>493</v>
      </c>
      <c r="E132" s="126">
        <v>0</v>
      </c>
      <c r="F132" s="127" t="s">
        <v>441</v>
      </c>
      <c r="G132" s="79">
        <v>0</v>
      </c>
      <c r="H132" s="80"/>
      <c r="I132" s="306"/>
    </row>
    <row r="133" spans="1:10" ht="15" customHeight="1">
      <c r="A133" s="277"/>
      <c r="B133" s="58"/>
      <c r="C133" s="75"/>
      <c r="D133" s="93" t="s">
        <v>677</v>
      </c>
      <c r="E133" s="126">
        <v>0</v>
      </c>
      <c r="F133" s="127" t="s">
        <v>441</v>
      </c>
      <c r="G133" s="79">
        <v>0</v>
      </c>
      <c r="H133" s="80"/>
      <c r="I133" s="307">
        <f>(E132*G132)*C132+(E133*G133)*C132</f>
        <v>0</v>
      </c>
      <c r="J133" s="125"/>
    </row>
    <row r="134" spans="1:10" ht="15" customHeight="1">
      <c r="A134" s="277">
        <v>3</v>
      </c>
      <c r="B134" s="58" t="s">
        <v>484</v>
      </c>
      <c r="C134" s="75"/>
      <c r="D134" s="147" t="s">
        <v>485</v>
      </c>
      <c r="E134" s="126">
        <v>0</v>
      </c>
      <c r="F134" s="127" t="s">
        <v>441</v>
      </c>
      <c r="G134" s="79">
        <v>0</v>
      </c>
      <c r="H134" s="80"/>
      <c r="I134" s="291">
        <f>E134*G134</f>
        <v>0</v>
      </c>
    </row>
    <row r="135" spans="1:10" ht="15" customHeight="1">
      <c r="A135" s="277">
        <v>4</v>
      </c>
      <c r="B135" s="58" t="s">
        <v>495</v>
      </c>
      <c r="C135" s="75"/>
      <c r="D135" s="93" t="s">
        <v>493</v>
      </c>
      <c r="E135" s="126">
        <v>0</v>
      </c>
      <c r="F135" s="127" t="s">
        <v>441</v>
      </c>
      <c r="G135" s="79">
        <v>0</v>
      </c>
      <c r="H135" s="80"/>
      <c r="I135" s="306"/>
    </row>
    <row r="136" spans="1:10" ht="15" customHeight="1">
      <c r="A136" s="277"/>
      <c r="B136" s="58"/>
      <c r="C136" s="75"/>
      <c r="D136" s="93" t="s">
        <v>677</v>
      </c>
      <c r="E136" s="126">
        <v>0</v>
      </c>
      <c r="F136" s="127" t="s">
        <v>441</v>
      </c>
      <c r="G136" s="79">
        <v>0</v>
      </c>
      <c r="H136" s="80"/>
      <c r="I136" s="307">
        <f>(E135*G135)+(E136*G136)</f>
        <v>0</v>
      </c>
      <c r="J136" s="125"/>
    </row>
    <row r="137" spans="1:10" ht="15" customHeight="1">
      <c r="A137" s="277">
        <v>4</v>
      </c>
      <c r="B137" s="58" t="s">
        <v>496</v>
      </c>
      <c r="C137" s="129"/>
      <c r="D137" s="93" t="s">
        <v>493</v>
      </c>
      <c r="E137" s="126">
        <v>0</v>
      </c>
      <c r="F137" s="127" t="s">
        <v>441</v>
      </c>
      <c r="G137" s="79">
        <v>0</v>
      </c>
      <c r="H137" s="80"/>
      <c r="I137" s="306"/>
    </row>
    <row r="138" spans="1:10" ht="15" customHeight="1">
      <c r="A138" s="277"/>
      <c r="B138" s="58"/>
      <c r="C138" s="75"/>
      <c r="D138" s="93" t="s">
        <v>677</v>
      </c>
      <c r="E138" s="126">
        <v>0</v>
      </c>
      <c r="F138" s="127" t="s">
        <v>441</v>
      </c>
      <c r="G138" s="79">
        <v>0</v>
      </c>
      <c r="H138" s="80"/>
      <c r="I138" s="307">
        <f>(E137*G137)*C137+(E138*G138)*C137</f>
        <v>0</v>
      </c>
      <c r="J138" s="125"/>
    </row>
    <row r="139" spans="1:10" ht="15" customHeight="1">
      <c r="A139" s="277">
        <v>6</v>
      </c>
      <c r="B139" s="58" t="s">
        <v>484</v>
      </c>
      <c r="C139" s="75"/>
      <c r="D139" s="147" t="s">
        <v>485</v>
      </c>
      <c r="E139" s="126">
        <v>0</v>
      </c>
      <c r="F139" s="127" t="s">
        <v>441</v>
      </c>
      <c r="G139" s="79">
        <v>0</v>
      </c>
      <c r="H139" s="80"/>
      <c r="I139" s="308">
        <f>E139*G139</f>
        <v>0</v>
      </c>
    </row>
    <row r="140" spans="1:10" ht="15" customHeight="1">
      <c r="A140" s="277">
        <v>7</v>
      </c>
      <c r="B140" s="58" t="s">
        <v>497</v>
      </c>
      <c r="C140" s="75"/>
      <c r="D140" s="76"/>
      <c r="E140" s="126">
        <v>0</v>
      </c>
      <c r="F140" s="127" t="s">
        <v>441</v>
      </c>
      <c r="G140" s="79">
        <v>0</v>
      </c>
      <c r="H140" s="80"/>
      <c r="I140" s="291">
        <f>E140*G140</f>
        <v>0</v>
      </c>
      <c r="J140" s="125"/>
    </row>
    <row r="141" spans="1:10" ht="15" customHeight="1">
      <c r="A141" s="277">
        <v>8</v>
      </c>
      <c r="B141" s="58" t="s">
        <v>498</v>
      </c>
      <c r="C141" s="75"/>
      <c r="D141" s="93" t="s">
        <v>499</v>
      </c>
      <c r="E141" s="126">
        <v>0</v>
      </c>
      <c r="F141" s="127" t="s">
        <v>441</v>
      </c>
      <c r="G141" s="79">
        <v>0</v>
      </c>
      <c r="H141" s="80"/>
      <c r="I141" s="303"/>
    </row>
    <row r="142" spans="1:10" ht="15" customHeight="1">
      <c r="A142" s="277"/>
      <c r="B142" s="58"/>
      <c r="C142" s="75"/>
      <c r="D142" s="93" t="s">
        <v>677</v>
      </c>
      <c r="E142" s="126">
        <v>0</v>
      </c>
      <c r="F142" s="127" t="s">
        <v>441</v>
      </c>
      <c r="G142" s="79">
        <v>0</v>
      </c>
      <c r="H142" s="80"/>
      <c r="I142" s="305">
        <f>(E141*G141)+(E142*G142)</f>
        <v>0</v>
      </c>
      <c r="J142" s="125"/>
    </row>
    <row r="143" spans="1:10" ht="15" customHeight="1">
      <c r="A143" s="277">
        <v>9</v>
      </c>
      <c r="B143" s="118" t="s">
        <v>500</v>
      </c>
      <c r="C143" s="129"/>
      <c r="D143" s="76"/>
      <c r="E143" s="126">
        <v>0</v>
      </c>
      <c r="F143" s="127" t="s">
        <v>441</v>
      </c>
      <c r="G143" s="79">
        <v>0</v>
      </c>
      <c r="H143" s="80"/>
      <c r="I143" s="291">
        <f>E143*G143*C143</f>
        <v>0</v>
      </c>
    </row>
    <row r="144" spans="1:10" ht="15" customHeight="1">
      <c r="A144" s="277">
        <v>10</v>
      </c>
      <c r="B144" s="58" t="s">
        <v>501</v>
      </c>
      <c r="C144" s="75"/>
      <c r="D144" s="147" t="s">
        <v>485</v>
      </c>
      <c r="E144" s="126">
        <v>0</v>
      </c>
      <c r="F144" s="127" t="s">
        <v>502</v>
      </c>
      <c r="G144" s="79">
        <v>0</v>
      </c>
      <c r="H144" s="80"/>
      <c r="I144" s="291">
        <f>E144*G144</f>
        <v>0</v>
      </c>
    </row>
    <row r="145" spans="1:10" ht="15" customHeight="1">
      <c r="A145" s="277">
        <v>11</v>
      </c>
      <c r="B145" s="58" t="s">
        <v>503</v>
      </c>
      <c r="C145" s="129"/>
      <c r="D145" s="93" t="s">
        <v>440</v>
      </c>
      <c r="E145" s="126">
        <v>0</v>
      </c>
      <c r="F145" s="127" t="s">
        <v>441</v>
      </c>
      <c r="G145" s="79">
        <v>0</v>
      </c>
      <c r="H145" s="80"/>
      <c r="I145" s="303"/>
      <c r="J145" s="125"/>
    </row>
    <row r="146" spans="1:10" ht="15" customHeight="1">
      <c r="A146" s="277"/>
      <c r="B146" s="58"/>
      <c r="C146" s="75"/>
      <c r="D146" s="93" t="s">
        <v>677</v>
      </c>
      <c r="E146" s="126">
        <v>0</v>
      </c>
      <c r="F146" s="127" t="s">
        <v>441</v>
      </c>
      <c r="G146" s="79">
        <v>0</v>
      </c>
      <c r="H146" s="80"/>
      <c r="I146" s="305">
        <f>C145*(E145*G145+E146*G146)</f>
        <v>0</v>
      </c>
    </row>
    <row r="147" spans="1:10" ht="15" customHeight="1">
      <c r="A147" s="277">
        <v>12</v>
      </c>
      <c r="B147" s="118" t="s">
        <v>504</v>
      </c>
      <c r="C147" s="129"/>
      <c r="D147" s="76"/>
      <c r="E147" s="126">
        <v>0</v>
      </c>
      <c r="F147" s="127" t="s">
        <v>441</v>
      </c>
      <c r="G147" s="79">
        <v>0</v>
      </c>
      <c r="H147" s="80"/>
      <c r="I147" s="291">
        <f t="shared" ref="I147:I153" si="1">E147*G147*C147</f>
        <v>0</v>
      </c>
      <c r="J147" s="125"/>
    </row>
    <row r="148" spans="1:10" ht="15" customHeight="1">
      <c r="A148" s="277">
        <v>13</v>
      </c>
      <c r="B148" s="118" t="s">
        <v>505</v>
      </c>
      <c r="C148" s="129"/>
      <c r="D148" s="76"/>
      <c r="E148" s="126">
        <v>0</v>
      </c>
      <c r="F148" s="127" t="s">
        <v>441</v>
      </c>
      <c r="G148" s="79">
        <v>0</v>
      </c>
      <c r="H148" s="80"/>
      <c r="I148" s="291">
        <f t="shared" si="1"/>
        <v>0</v>
      </c>
    </row>
    <row r="149" spans="1:10" ht="15" customHeight="1">
      <c r="A149" s="277">
        <v>14</v>
      </c>
      <c r="B149" s="118" t="s">
        <v>506</v>
      </c>
      <c r="C149" s="129"/>
      <c r="D149" s="76"/>
      <c r="E149" s="126">
        <v>0</v>
      </c>
      <c r="F149" s="127" t="s">
        <v>441</v>
      </c>
      <c r="G149" s="79">
        <v>0</v>
      </c>
      <c r="H149" s="80"/>
      <c r="I149" s="308">
        <f t="shared" si="1"/>
        <v>0</v>
      </c>
    </row>
    <row r="150" spans="1:10" ht="15" customHeight="1">
      <c r="A150" s="277">
        <v>15</v>
      </c>
      <c r="B150" s="118" t="s">
        <v>507</v>
      </c>
      <c r="C150" s="129"/>
      <c r="D150" s="76"/>
      <c r="E150" s="126">
        <v>0</v>
      </c>
      <c r="F150" s="127" t="s">
        <v>441</v>
      </c>
      <c r="G150" s="79">
        <v>0</v>
      </c>
      <c r="H150" s="80"/>
      <c r="I150" s="308">
        <f t="shared" si="1"/>
        <v>0</v>
      </c>
    </row>
    <row r="151" spans="1:10" ht="15" customHeight="1">
      <c r="A151" s="277">
        <v>16</v>
      </c>
      <c r="B151" s="118" t="s">
        <v>508</v>
      </c>
      <c r="C151" s="129"/>
      <c r="D151" s="76"/>
      <c r="E151" s="126">
        <v>0</v>
      </c>
      <c r="F151" s="127" t="s">
        <v>441</v>
      </c>
      <c r="G151" s="79">
        <v>0</v>
      </c>
      <c r="H151" s="80"/>
      <c r="I151" s="308">
        <f t="shared" si="1"/>
        <v>0</v>
      </c>
      <c r="J151" s="125"/>
    </row>
    <row r="152" spans="1:10" ht="15" customHeight="1">
      <c r="A152" s="277">
        <v>17</v>
      </c>
      <c r="B152" s="118" t="s">
        <v>509</v>
      </c>
      <c r="C152" s="129"/>
      <c r="D152" s="76"/>
      <c r="E152" s="126">
        <v>0</v>
      </c>
      <c r="F152" s="127" t="s">
        <v>441</v>
      </c>
      <c r="G152" s="79">
        <v>0</v>
      </c>
      <c r="H152" s="80"/>
      <c r="I152" s="308">
        <f t="shared" si="1"/>
        <v>0</v>
      </c>
      <c r="J152" s="125"/>
    </row>
    <row r="153" spans="1:10" ht="15" customHeight="1">
      <c r="A153" s="277">
        <v>18</v>
      </c>
      <c r="B153" s="58" t="s">
        <v>488</v>
      </c>
      <c r="C153" s="129"/>
      <c r="D153" s="76" t="s">
        <v>489</v>
      </c>
      <c r="E153" s="126">
        <v>0</v>
      </c>
      <c r="F153" s="127" t="s">
        <v>441</v>
      </c>
      <c r="G153" s="79">
        <v>0</v>
      </c>
      <c r="H153" s="80"/>
      <c r="I153" s="308">
        <f t="shared" si="1"/>
        <v>0</v>
      </c>
      <c r="J153" s="125"/>
    </row>
    <row r="154" spans="1:10" ht="15" customHeight="1">
      <c r="A154" s="277">
        <v>19</v>
      </c>
      <c r="B154" s="89" t="s">
        <v>420</v>
      </c>
      <c r="C154" s="90"/>
      <c r="D154" s="148">
        <f>SUM(I131:I153)</f>
        <v>0</v>
      </c>
      <c r="E154" s="77" t="s">
        <v>421</v>
      </c>
      <c r="F154" s="147" t="s">
        <v>426</v>
      </c>
      <c r="G154" s="97">
        <v>0.33</v>
      </c>
      <c r="H154" s="95"/>
      <c r="I154" s="281">
        <f>D154*G154</f>
        <v>0</v>
      </c>
    </row>
    <row r="155" spans="1:10" ht="15" customHeight="1">
      <c r="A155" s="282"/>
      <c r="B155" s="58"/>
      <c r="C155" s="321" t="s">
        <v>490</v>
      </c>
      <c r="D155" s="159"/>
      <c r="E155" s="94"/>
      <c r="F155" s="133"/>
      <c r="G155" s="88"/>
      <c r="H155" s="133"/>
      <c r="I155" s="283"/>
    </row>
    <row r="156" spans="1:10" ht="15" customHeight="1">
      <c r="A156" s="282" t="s">
        <v>423</v>
      </c>
      <c r="B156" s="257" t="s">
        <v>510</v>
      </c>
      <c r="C156" s="258"/>
      <c r="D156" s="259"/>
      <c r="E156" s="260"/>
      <c r="F156" s="261"/>
      <c r="G156" s="262"/>
      <c r="H156" s="261"/>
      <c r="I156" s="315">
        <f>SUM(I130:I155)</f>
        <v>0</v>
      </c>
    </row>
    <row r="157" spans="1:10" ht="15" customHeight="1">
      <c r="A157" s="287"/>
      <c r="B157" s="98"/>
      <c r="C157" s="317"/>
      <c r="D157" s="318"/>
      <c r="E157" s="94"/>
      <c r="F157" s="95"/>
      <c r="G157" s="88"/>
      <c r="H157" s="95"/>
      <c r="I157" s="322"/>
    </row>
    <row r="158" spans="1:10" ht="15" customHeight="1">
      <c r="A158" s="287">
        <v>9</v>
      </c>
      <c r="B158" s="98" t="s">
        <v>406</v>
      </c>
      <c r="C158" s="317"/>
      <c r="D158" s="318"/>
      <c r="E158" s="94"/>
      <c r="F158" s="95"/>
      <c r="G158" s="88"/>
      <c r="H158" s="95"/>
      <c r="I158" s="322"/>
    </row>
    <row r="159" spans="1:10" ht="15" customHeight="1">
      <c r="A159" s="277">
        <v>1</v>
      </c>
      <c r="B159" s="58" t="s">
        <v>511</v>
      </c>
      <c r="C159" s="75"/>
      <c r="D159" s="76"/>
      <c r="E159" s="126">
        <v>0</v>
      </c>
      <c r="F159" s="90" t="s">
        <v>512</v>
      </c>
      <c r="G159" s="79">
        <v>0</v>
      </c>
      <c r="H159" s="95"/>
      <c r="I159" s="291">
        <f>E159*G159</f>
        <v>0</v>
      </c>
      <c r="J159" s="125"/>
    </row>
    <row r="160" spans="1:10" ht="15" customHeight="1">
      <c r="A160" s="277">
        <v>2</v>
      </c>
      <c r="B160" s="58" t="s">
        <v>513</v>
      </c>
      <c r="C160" s="75"/>
      <c r="D160" s="76"/>
      <c r="E160" s="126"/>
      <c r="F160" s="90"/>
      <c r="G160" s="79"/>
      <c r="H160" s="95"/>
      <c r="I160" s="291">
        <f>I159*10%</f>
        <v>0</v>
      </c>
    </row>
    <row r="161" spans="1:10" ht="15" customHeight="1">
      <c r="A161" s="277">
        <v>3</v>
      </c>
      <c r="B161" s="58" t="s">
        <v>514</v>
      </c>
      <c r="C161" s="75"/>
      <c r="D161" s="147" t="s">
        <v>485</v>
      </c>
      <c r="E161" s="126">
        <v>0</v>
      </c>
      <c r="F161" s="90" t="s">
        <v>512</v>
      </c>
      <c r="G161" s="149">
        <v>0</v>
      </c>
      <c r="H161" s="150"/>
      <c r="I161" s="291">
        <f>E161*G161</f>
        <v>0</v>
      </c>
      <c r="J161" s="125"/>
    </row>
    <row r="162" spans="1:10" ht="15" customHeight="1">
      <c r="A162" s="277">
        <v>4</v>
      </c>
      <c r="B162" s="323" t="s">
        <v>515</v>
      </c>
      <c r="C162" s="102"/>
      <c r="D162" s="147" t="s">
        <v>485</v>
      </c>
      <c r="E162" s="144">
        <v>0</v>
      </c>
      <c r="F162" s="90" t="s">
        <v>512</v>
      </c>
      <c r="G162" s="79">
        <v>0</v>
      </c>
      <c r="H162" s="95"/>
      <c r="I162" s="291">
        <f>E162*G162</f>
        <v>0</v>
      </c>
    </row>
    <row r="163" spans="1:10" ht="15" customHeight="1">
      <c r="A163" s="277">
        <v>5</v>
      </c>
      <c r="B163" s="58" t="s">
        <v>516</v>
      </c>
      <c r="C163" s="75"/>
      <c r="D163" s="147" t="s">
        <v>485</v>
      </c>
      <c r="E163" s="126">
        <v>0</v>
      </c>
      <c r="F163" s="90" t="s">
        <v>512</v>
      </c>
      <c r="G163" s="79">
        <v>0</v>
      </c>
      <c r="H163" s="95"/>
      <c r="I163" s="291">
        <f>E163*G163</f>
        <v>0</v>
      </c>
    </row>
    <row r="164" spans="1:10" ht="15" customHeight="1">
      <c r="A164" s="277">
        <v>6</v>
      </c>
      <c r="B164" s="58" t="s">
        <v>517</v>
      </c>
      <c r="C164" s="90"/>
      <c r="D164" s="147" t="s">
        <v>485</v>
      </c>
      <c r="E164" s="126">
        <v>0</v>
      </c>
      <c r="F164" s="90" t="s">
        <v>512</v>
      </c>
      <c r="G164" s="79">
        <v>0</v>
      </c>
      <c r="H164" s="95"/>
      <c r="I164" s="291">
        <f>E164*G164</f>
        <v>0</v>
      </c>
    </row>
    <row r="165" spans="1:10" ht="15" customHeight="1">
      <c r="A165" s="277">
        <v>7</v>
      </c>
      <c r="B165" s="58" t="s">
        <v>518</v>
      </c>
      <c r="C165" s="90"/>
      <c r="D165" s="147"/>
      <c r="E165" s="126" t="s">
        <v>450</v>
      </c>
      <c r="F165" s="90"/>
      <c r="G165" s="79"/>
      <c r="H165" s="95"/>
      <c r="I165" s="291">
        <v>0</v>
      </c>
    </row>
    <row r="166" spans="1:10" ht="15" customHeight="1">
      <c r="A166" s="277">
        <v>8</v>
      </c>
      <c r="B166" s="151" t="s">
        <v>519</v>
      </c>
      <c r="C166" s="90"/>
      <c r="D166" s="76"/>
      <c r="E166" s="152">
        <v>0</v>
      </c>
      <c r="F166" s="127" t="s">
        <v>441</v>
      </c>
      <c r="G166" s="79">
        <v>0</v>
      </c>
      <c r="H166" s="95"/>
      <c r="I166" s="291">
        <f>E166*G166</f>
        <v>0</v>
      </c>
    </row>
    <row r="167" spans="1:10" ht="15" customHeight="1">
      <c r="A167" s="277">
        <v>9</v>
      </c>
      <c r="B167" s="151" t="s">
        <v>520</v>
      </c>
      <c r="C167" s="90"/>
      <c r="D167" s="76"/>
      <c r="E167" s="152">
        <v>0</v>
      </c>
      <c r="F167" s="127" t="s">
        <v>441</v>
      </c>
      <c r="G167" s="79">
        <v>0</v>
      </c>
      <c r="H167" s="95"/>
      <c r="I167" s="291">
        <f>E167*G167</f>
        <v>0</v>
      </c>
    </row>
    <row r="168" spans="1:10" ht="15" customHeight="1">
      <c r="A168" s="277">
        <v>10</v>
      </c>
      <c r="B168" s="89" t="s">
        <v>420</v>
      </c>
      <c r="C168" s="90"/>
      <c r="D168" s="146">
        <v>0</v>
      </c>
      <c r="E168" s="77" t="s">
        <v>421</v>
      </c>
      <c r="F168" s="92" t="s">
        <v>426</v>
      </c>
      <c r="G168" s="97">
        <v>0.33</v>
      </c>
      <c r="H168" s="95"/>
      <c r="I168" s="310">
        <f>D168*G168</f>
        <v>0</v>
      </c>
    </row>
    <row r="169" spans="1:10" ht="15" customHeight="1">
      <c r="A169" s="284"/>
      <c r="B169" s="58"/>
      <c r="C169" s="75"/>
      <c r="D169" s="132"/>
      <c r="E169" s="94"/>
      <c r="F169" s="133"/>
      <c r="G169" s="133"/>
      <c r="H169" s="133"/>
      <c r="I169" s="283"/>
    </row>
    <row r="170" spans="1:10" ht="15" customHeight="1">
      <c r="A170" s="284"/>
      <c r="B170" s="257" t="s">
        <v>521</v>
      </c>
      <c r="C170" s="258"/>
      <c r="D170" s="259"/>
      <c r="E170" s="260"/>
      <c r="F170" s="261"/>
      <c r="G170" s="262"/>
      <c r="H170" s="261"/>
      <c r="I170" s="315">
        <f>SUM(I159:I169)</f>
        <v>0</v>
      </c>
    </row>
    <row r="171" spans="1:10" ht="15" customHeight="1">
      <c r="A171" s="284"/>
      <c r="B171" s="153"/>
      <c r="C171" s="135"/>
      <c r="D171" s="81"/>
      <c r="E171" s="82"/>
      <c r="F171" s="87"/>
      <c r="G171" s="84"/>
      <c r="H171" s="87"/>
      <c r="I171" s="324"/>
    </row>
    <row r="172" spans="1:10" ht="15" customHeight="1">
      <c r="A172" s="325">
        <v>10</v>
      </c>
      <c r="B172" s="103" t="s">
        <v>405</v>
      </c>
      <c r="C172" s="75"/>
      <c r="D172" s="93"/>
      <c r="E172" s="94"/>
      <c r="F172" s="95"/>
      <c r="G172" s="88"/>
      <c r="H172" s="95"/>
      <c r="I172" s="297"/>
    </row>
    <row r="173" spans="1:10" ht="15" customHeight="1">
      <c r="A173" s="277">
        <v>1</v>
      </c>
      <c r="B173" s="326" t="s">
        <v>522</v>
      </c>
      <c r="C173" s="161"/>
      <c r="D173" s="147"/>
      <c r="E173" s="77" t="s">
        <v>450</v>
      </c>
      <c r="F173" s="154"/>
      <c r="G173" s="79"/>
      <c r="H173" s="155"/>
      <c r="I173" s="302">
        <v>0</v>
      </c>
    </row>
    <row r="174" spans="1:10" ht="15" customHeight="1">
      <c r="A174" s="277">
        <v>2</v>
      </c>
      <c r="B174" s="96" t="s">
        <v>523</v>
      </c>
      <c r="C174" s="161"/>
      <c r="D174" s="156">
        <v>0</v>
      </c>
      <c r="E174" s="77" t="s">
        <v>524</v>
      </c>
      <c r="F174" s="79">
        <v>0</v>
      </c>
      <c r="G174" s="79"/>
      <c r="H174" s="155"/>
      <c r="I174" s="308">
        <f>D174*F174</f>
        <v>0</v>
      </c>
    </row>
    <row r="175" spans="1:10" ht="15" customHeight="1">
      <c r="A175" s="277">
        <v>3</v>
      </c>
      <c r="B175" s="96" t="s">
        <v>525</v>
      </c>
      <c r="C175" s="161"/>
      <c r="D175" s="156">
        <v>0</v>
      </c>
      <c r="E175" s="77" t="s">
        <v>524</v>
      </c>
      <c r="F175" s="79">
        <v>0</v>
      </c>
      <c r="G175" s="79"/>
      <c r="H175" s="155"/>
      <c r="I175" s="308">
        <f>D175*F175</f>
        <v>0</v>
      </c>
    </row>
    <row r="176" spans="1:10" ht="15" customHeight="1">
      <c r="A176" s="277">
        <v>4</v>
      </c>
      <c r="B176" s="96" t="s">
        <v>526</v>
      </c>
      <c r="C176" s="161"/>
      <c r="D176" s="92"/>
      <c r="E176" s="82"/>
      <c r="F176" s="157"/>
      <c r="G176" s="84"/>
      <c r="H176" s="155"/>
      <c r="I176" s="308">
        <v>0</v>
      </c>
    </row>
    <row r="177" spans="1:9" ht="15" customHeight="1">
      <c r="A177" s="277">
        <v>5</v>
      </c>
      <c r="B177" s="96" t="s">
        <v>527</v>
      </c>
      <c r="C177" s="161"/>
      <c r="D177" s="92"/>
      <c r="E177" s="82"/>
      <c r="F177" s="157"/>
      <c r="G177" s="84"/>
      <c r="H177" s="155"/>
      <c r="I177" s="308">
        <v>0</v>
      </c>
    </row>
    <row r="178" spans="1:9" ht="15" customHeight="1">
      <c r="A178" s="277">
        <v>6</v>
      </c>
      <c r="B178" s="96" t="s">
        <v>528</v>
      </c>
      <c r="C178" s="161"/>
      <c r="D178" s="92"/>
      <c r="E178" s="82"/>
      <c r="F178" s="157"/>
      <c r="G178" s="84"/>
      <c r="H178" s="155"/>
      <c r="I178" s="308">
        <v>0</v>
      </c>
    </row>
    <row r="179" spans="1:9" ht="15" customHeight="1">
      <c r="A179" s="277">
        <v>7</v>
      </c>
      <c r="B179" s="96" t="s">
        <v>529</v>
      </c>
      <c r="C179" s="161"/>
      <c r="D179" s="92"/>
      <c r="E179" s="82"/>
      <c r="F179" s="157"/>
      <c r="G179" s="84"/>
      <c r="H179" s="155"/>
      <c r="I179" s="308">
        <v>0</v>
      </c>
    </row>
    <row r="180" spans="1:9" ht="15" customHeight="1">
      <c r="A180" s="277">
        <v>8</v>
      </c>
      <c r="B180" s="158" t="s">
        <v>530</v>
      </c>
      <c r="C180" s="161"/>
      <c r="D180" s="147">
        <v>0</v>
      </c>
      <c r="E180" s="77" t="s">
        <v>524</v>
      </c>
      <c r="F180" s="79">
        <v>0</v>
      </c>
      <c r="G180" s="79"/>
      <c r="H180" s="155"/>
      <c r="I180" s="308">
        <f>D180*F180</f>
        <v>0</v>
      </c>
    </row>
    <row r="181" spans="1:9" ht="15" customHeight="1">
      <c r="A181" s="327"/>
      <c r="B181" s="96"/>
      <c r="C181" s="161"/>
      <c r="D181" s="159"/>
      <c r="E181" s="94"/>
      <c r="F181" s="160"/>
      <c r="G181" s="88"/>
      <c r="H181" s="160"/>
      <c r="I181" s="283"/>
    </row>
    <row r="182" spans="1:9" ht="15" customHeight="1">
      <c r="A182" s="327" t="s">
        <v>423</v>
      </c>
      <c r="B182" s="266" t="s">
        <v>531</v>
      </c>
      <c r="C182" s="267"/>
      <c r="D182" s="264"/>
      <c r="E182" s="260"/>
      <c r="F182" s="265"/>
      <c r="G182" s="262"/>
      <c r="H182" s="265"/>
      <c r="I182" s="315">
        <f>SUM(I173:I181)</f>
        <v>0</v>
      </c>
    </row>
    <row r="183" spans="1:9" ht="15" customHeight="1">
      <c r="A183" s="327"/>
      <c r="B183" s="117"/>
      <c r="C183" s="161"/>
      <c r="D183" s="159"/>
      <c r="E183" s="94"/>
      <c r="F183" s="160"/>
      <c r="G183" s="88"/>
      <c r="H183" s="160"/>
      <c r="I183" s="283"/>
    </row>
    <row r="184" spans="1:9" ht="15" customHeight="1">
      <c r="A184" s="328">
        <v>11</v>
      </c>
      <c r="B184" s="117" t="s">
        <v>404</v>
      </c>
      <c r="C184" s="161"/>
      <c r="D184" s="159"/>
      <c r="E184" s="94"/>
      <c r="F184" s="160"/>
      <c r="G184" s="88"/>
      <c r="H184" s="160"/>
      <c r="I184" s="283"/>
    </row>
    <row r="185" spans="1:9" ht="15" customHeight="1">
      <c r="A185" s="277">
        <v>1</v>
      </c>
      <c r="B185" s="96" t="s">
        <v>532</v>
      </c>
      <c r="C185" s="161"/>
      <c r="D185" s="154"/>
      <c r="E185" s="77"/>
      <c r="F185" s="162"/>
      <c r="G185" s="79"/>
      <c r="H185" s="160"/>
      <c r="I185" s="308">
        <v>0</v>
      </c>
    </row>
    <row r="186" spans="1:9" ht="15" customHeight="1">
      <c r="A186" s="277">
        <v>2</v>
      </c>
      <c r="B186" s="96" t="s">
        <v>533</v>
      </c>
      <c r="C186" s="161"/>
      <c r="D186" s="163"/>
      <c r="E186" s="82"/>
      <c r="F186" s="164"/>
      <c r="G186" s="84"/>
      <c r="H186" s="160"/>
      <c r="I186" s="308">
        <v>0</v>
      </c>
    </row>
    <row r="187" spans="1:9" ht="15" customHeight="1">
      <c r="A187" s="277">
        <v>3</v>
      </c>
      <c r="B187" s="326" t="s">
        <v>534</v>
      </c>
      <c r="C187" s="161"/>
      <c r="D187" s="163"/>
      <c r="E187" s="82"/>
      <c r="F187" s="164"/>
      <c r="G187" s="84"/>
      <c r="H187" s="160"/>
      <c r="I187" s="308">
        <v>0</v>
      </c>
    </row>
    <row r="188" spans="1:9" ht="15" customHeight="1">
      <c r="A188" s="277">
        <v>4</v>
      </c>
      <c r="B188" s="96" t="s">
        <v>535</v>
      </c>
      <c r="C188" s="161"/>
      <c r="D188" s="163"/>
      <c r="E188" s="82"/>
      <c r="F188" s="164"/>
      <c r="G188" s="84"/>
      <c r="H188" s="160"/>
      <c r="I188" s="308">
        <v>0</v>
      </c>
    </row>
    <row r="189" spans="1:9" ht="15" customHeight="1">
      <c r="A189" s="277">
        <v>5</v>
      </c>
      <c r="B189" s="96" t="s">
        <v>536</v>
      </c>
      <c r="C189" s="161"/>
      <c r="D189" s="163"/>
      <c r="E189" s="82"/>
      <c r="F189" s="164"/>
      <c r="G189" s="84"/>
      <c r="H189" s="160"/>
      <c r="I189" s="308">
        <v>0</v>
      </c>
    </row>
    <row r="190" spans="1:9" ht="15" customHeight="1">
      <c r="A190" s="277">
        <v>6</v>
      </c>
      <c r="B190" s="96" t="s">
        <v>537</v>
      </c>
      <c r="C190" s="161"/>
      <c r="D190" s="163"/>
      <c r="E190" s="82"/>
      <c r="F190" s="164"/>
      <c r="G190" s="84"/>
      <c r="H190" s="160"/>
      <c r="I190" s="308">
        <v>0</v>
      </c>
    </row>
    <row r="191" spans="1:9" ht="15" customHeight="1">
      <c r="A191" s="277">
        <v>7</v>
      </c>
      <c r="B191" s="96" t="s">
        <v>538</v>
      </c>
      <c r="C191" s="161"/>
      <c r="D191" s="163"/>
      <c r="E191" s="82"/>
      <c r="F191" s="164"/>
      <c r="G191" s="84"/>
      <c r="H191" s="160"/>
      <c r="I191" s="308">
        <v>0</v>
      </c>
    </row>
    <row r="192" spans="1:9" ht="15" customHeight="1">
      <c r="A192" s="277">
        <v>8</v>
      </c>
      <c r="B192" s="96" t="s">
        <v>539</v>
      </c>
      <c r="C192" s="161"/>
      <c r="D192" s="163"/>
      <c r="E192" s="82"/>
      <c r="F192" s="164"/>
      <c r="G192" s="84"/>
      <c r="H192" s="160"/>
      <c r="I192" s="308">
        <v>0</v>
      </c>
    </row>
    <row r="193" spans="1:9" ht="15" customHeight="1">
      <c r="A193" s="277">
        <v>9</v>
      </c>
      <c r="B193" s="96" t="s">
        <v>540</v>
      </c>
      <c r="C193" s="161"/>
      <c r="D193" s="163"/>
      <c r="E193" s="82"/>
      <c r="F193" s="164"/>
      <c r="G193" s="84"/>
      <c r="H193" s="160"/>
      <c r="I193" s="308">
        <v>0</v>
      </c>
    </row>
    <row r="194" spans="1:9" ht="15" customHeight="1">
      <c r="A194" s="277">
        <v>10</v>
      </c>
      <c r="B194" s="96" t="s">
        <v>541</v>
      </c>
      <c r="C194" s="161"/>
      <c r="D194" s="163"/>
      <c r="E194" s="82"/>
      <c r="F194" s="164"/>
      <c r="G194" s="84"/>
      <c r="H194" s="160"/>
      <c r="I194" s="308">
        <v>0</v>
      </c>
    </row>
    <row r="195" spans="1:9" ht="15" customHeight="1">
      <c r="A195" s="277">
        <v>11</v>
      </c>
      <c r="B195" s="158" t="s">
        <v>542</v>
      </c>
      <c r="C195" s="161"/>
      <c r="D195" s="163"/>
      <c r="E195" s="82"/>
      <c r="F195" s="164"/>
      <c r="G195" s="84"/>
      <c r="H195" s="160"/>
      <c r="I195" s="308">
        <v>0</v>
      </c>
    </row>
    <row r="196" spans="1:9" ht="15" customHeight="1">
      <c r="A196" s="277">
        <v>12</v>
      </c>
      <c r="B196" s="158" t="s">
        <v>543</v>
      </c>
      <c r="C196" s="161"/>
      <c r="D196" s="163"/>
      <c r="E196" s="82"/>
      <c r="F196" s="164"/>
      <c r="G196" s="84"/>
      <c r="H196" s="160"/>
      <c r="I196" s="308">
        <v>0</v>
      </c>
    </row>
    <row r="197" spans="1:9" ht="15" customHeight="1">
      <c r="A197" s="277">
        <v>13</v>
      </c>
      <c r="B197" s="158" t="s">
        <v>544</v>
      </c>
      <c r="C197" s="161"/>
      <c r="D197" s="163"/>
      <c r="E197" s="126"/>
      <c r="F197" s="161" t="s">
        <v>441</v>
      </c>
      <c r="G197" s="79">
        <v>0</v>
      </c>
      <c r="H197" s="155"/>
      <c r="I197" s="308">
        <v>0</v>
      </c>
    </row>
    <row r="198" spans="1:9" ht="15" customHeight="1">
      <c r="A198" s="327"/>
      <c r="B198" s="96"/>
      <c r="C198" s="161"/>
      <c r="D198" s="159"/>
      <c r="E198" s="94"/>
      <c r="F198" s="160"/>
      <c r="G198" s="88"/>
      <c r="H198" s="160"/>
      <c r="I198" s="283"/>
    </row>
    <row r="199" spans="1:9" ht="15" customHeight="1">
      <c r="A199" s="327" t="s">
        <v>423</v>
      </c>
      <c r="B199" s="266" t="s">
        <v>545</v>
      </c>
      <c r="C199" s="267"/>
      <c r="D199" s="264"/>
      <c r="E199" s="260"/>
      <c r="F199" s="265"/>
      <c r="G199" s="262"/>
      <c r="H199" s="265"/>
      <c r="I199" s="315">
        <f>SUM(I185:I198)</f>
        <v>0</v>
      </c>
    </row>
    <row r="200" spans="1:9" ht="15" customHeight="1">
      <c r="A200" s="327"/>
      <c r="B200" s="96"/>
      <c r="C200" s="161"/>
      <c r="D200" s="159"/>
      <c r="E200" s="94"/>
      <c r="F200" s="160"/>
      <c r="G200" s="88"/>
      <c r="H200" s="160"/>
      <c r="I200" s="283"/>
    </row>
    <row r="201" spans="1:9" ht="15" customHeight="1">
      <c r="A201" s="328">
        <v>12</v>
      </c>
      <c r="B201" s="165" t="s">
        <v>403</v>
      </c>
      <c r="C201" s="166"/>
      <c r="D201" s="167"/>
      <c r="E201" s="94"/>
      <c r="F201" s="160"/>
      <c r="G201" s="88"/>
      <c r="H201" s="160"/>
      <c r="I201" s="283"/>
    </row>
    <row r="202" spans="1:9" ht="15" customHeight="1">
      <c r="A202" s="277">
        <v>1</v>
      </c>
      <c r="B202" s="96" t="s">
        <v>546</v>
      </c>
      <c r="C202" s="161"/>
      <c r="D202" s="154"/>
      <c r="E202" s="94"/>
      <c r="F202" s="161" t="s">
        <v>441</v>
      </c>
      <c r="G202" s="79"/>
      <c r="H202" s="155"/>
      <c r="I202" s="308">
        <f>E202*G202</f>
        <v>0</v>
      </c>
    </row>
    <row r="203" spans="1:9" ht="15" customHeight="1">
      <c r="A203" s="327"/>
      <c r="B203" s="96"/>
      <c r="C203" s="161"/>
      <c r="D203" s="159"/>
      <c r="E203" s="94"/>
      <c r="F203" s="160"/>
      <c r="G203" s="88"/>
      <c r="H203" s="160"/>
      <c r="I203" s="283"/>
    </row>
    <row r="204" spans="1:9" ht="15" customHeight="1">
      <c r="A204" s="327" t="s">
        <v>423</v>
      </c>
      <c r="B204" s="266" t="s">
        <v>547</v>
      </c>
      <c r="C204" s="267"/>
      <c r="D204" s="264"/>
      <c r="E204" s="260"/>
      <c r="F204" s="265"/>
      <c r="G204" s="262"/>
      <c r="H204" s="265"/>
      <c r="I204" s="315">
        <f>SUM(I202:I202)</f>
        <v>0</v>
      </c>
    </row>
    <row r="205" spans="1:9" ht="15" customHeight="1">
      <c r="A205" s="327" t="s">
        <v>423</v>
      </c>
      <c r="B205" s="96"/>
      <c r="C205" s="161"/>
      <c r="D205" s="159"/>
      <c r="E205" s="94"/>
      <c r="F205" s="160"/>
      <c r="G205" s="88"/>
      <c r="H205" s="160"/>
      <c r="I205" s="283"/>
    </row>
    <row r="206" spans="1:9" ht="15" customHeight="1">
      <c r="A206" s="328">
        <v>13</v>
      </c>
      <c r="B206" s="117" t="s">
        <v>402</v>
      </c>
      <c r="C206" s="161"/>
      <c r="D206" s="159"/>
      <c r="E206" s="94"/>
      <c r="F206" s="160"/>
      <c r="G206" s="88"/>
      <c r="H206" s="160"/>
      <c r="I206" s="283"/>
    </row>
    <row r="207" spans="1:9" ht="15" customHeight="1">
      <c r="A207" s="277">
        <v>1</v>
      </c>
      <c r="B207" s="96" t="s">
        <v>548</v>
      </c>
      <c r="C207" s="161"/>
      <c r="D207" s="154"/>
      <c r="E207" s="77"/>
      <c r="F207" s="162"/>
      <c r="G207" s="79"/>
      <c r="H207" s="155"/>
      <c r="I207" s="308">
        <v>0</v>
      </c>
    </row>
    <row r="208" spans="1:9" ht="15" customHeight="1">
      <c r="A208" s="277">
        <v>2</v>
      </c>
      <c r="B208" s="96" t="s">
        <v>549</v>
      </c>
      <c r="C208" s="161"/>
      <c r="D208" s="163"/>
      <c r="E208" s="82"/>
      <c r="F208" s="164"/>
      <c r="G208" s="84"/>
      <c r="H208" s="155"/>
      <c r="I208" s="308">
        <v>0</v>
      </c>
    </row>
    <row r="209" spans="1:9" ht="15" customHeight="1">
      <c r="A209" s="277">
        <v>3</v>
      </c>
      <c r="B209" s="96" t="s">
        <v>550</v>
      </c>
      <c r="C209" s="161"/>
      <c r="D209" s="163"/>
      <c r="E209" s="82"/>
      <c r="F209" s="164"/>
      <c r="G209" s="84"/>
      <c r="H209" s="155"/>
      <c r="I209" s="308">
        <v>0</v>
      </c>
    </row>
    <row r="210" spans="1:9" ht="15" customHeight="1">
      <c r="A210" s="277">
        <v>4</v>
      </c>
      <c r="B210" s="96" t="s">
        <v>551</v>
      </c>
      <c r="C210" s="161"/>
      <c r="D210" s="163"/>
      <c r="E210" s="82"/>
      <c r="F210" s="164"/>
      <c r="G210" s="84"/>
      <c r="H210" s="155"/>
      <c r="I210" s="308">
        <v>0</v>
      </c>
    </row>
    <row r="211" spans="1:9" ht="15" customHeight="1">
      <c r="A211" s="277">
        <v>5</v>
      </c>
      <c r="B211" s="96" t="s">
        <v>529</v>
      </c>
      <c r="C211" s="161"/>
      <c r="D211" s="163"/>
      <c r="E211" s="82"/>
      <c r="F211" s="164"/>
      <c r="G211" s="84"/>
      <c r="H211" s="155"/>
      <c r="I211" s="308">
        <v>0</v>
      </c>
    </row>
    <row r="212" spans="1:9" ht="15" customHeight="1">
      <c r="A212" s="327"/>
      <c r="B212" s="96"/>
      <c r="C212" s="161"/>
      <c r="D212" s="159"/>
      <c r="E212" s="94"/>
      <c r="F212" s="160"/>
      <c r="G212" s="88"/>
      <c r="H212" s="160"/>
      <c r="I212" s="283"/>
    </row>
    <row r="213" spans="1:9" ht="15" customHeight="1">
      <c r="A213" s="327" t="s">
        <v>423</v>
      </c>
      <c r="B213" s="266" t="s">
        <v>552</v>
      </c>
      <c r="C213" s="267"/>
      <c r="D213" s="264"/>
      <c r="E213" s="260"/>
      <c r="F213" s="265"/>
      <c r="G213" s="262"/>
      <c r="H213" s="265"/>
      <c r="I213" s="315">
        <f>SUM(I207:I212)</f>
        <v>0</v>
      </c>
    </row>
    <row r="214" spans="1:9" ht="15" customHeight="1">
      <c r="A214" s="327"/>
      <c r="B214" s="117"/>
      <c r="C214" s="161"/>
      <c r="D214" s="159"/>
      <c r="E214" s="94"/>
      <c r="F214" s="160"/>
      <c r="G214" s="88"/>
      <c r="H214" s="160"/>
      <c r="I214" s="290"/>
    </row>
    <row r="215" spans="1:9" ht="15" customHeight="1">
      <c r="A215" s="328">
        <v>14</v>
      </c>
      <c r="B215" s="117" t="s">
        <v>401</v>
      </c>
      <c r="C215" s="161"/>
      <c r="D215" s="159"/>
      <c r="E215" s="94"/>
      <c r="F215" s="160"/>
      <c r="G215" s="88"/>
      <c r="H215" s="160"/>
      <c r="I215" s="290"/>
    </row>
    <row r="216" spans="1:9" ht="15" customHeight="1">
      <c r="A216" s="277">
        <v>1</v>
      </c>
      <c r="B216" s="326" t="s">
        <v>553</v>
      </c>
      <c r="C216" s="161"/>
      <c r="D216" s="154"/>
      <c r="E216" s="126">
        <v>0</v>
      </c>
      <c r="F216" s="161" t="s">
        <v>441</v>
      </c>
      <c r="G216" s="79">
        <v>0</v>
      </c>
      <c r="H216" s="155"/>
      <c r="I216" s="302">
        <f>E216*G216</f>
        <v>0</v>
      </c>
    </row>
    <row r="217" spans="1:9" ht="15" customHeight="1">
      <c r="A217" s="277">
        <v>2</v>
      </c>
      <c r="B217" s="96" t="s">
        <v>554</v>
      </c>
      <c r="C217" s="161"/>
      <c r="D217" s="163"/>
      <c r="E217" s="126">
        <v>0</v>
      </c>
      <c r="F217" s="161" t="s">
        <v>441</v>
      </c>
      <c r="G217" s="84">
        <v>0</v>
      </c>
      <c r="H217" s="155"/>
      <c r="I217" s="302">
        <f>E217*G217</f>
        <v>0</v>
      </c>
    </row>
    <row r="218" spans="1:9" ht="15" customHeight="1">
      <c r="A218" s="277">
        <v>3</v>
      </c>
      <c r="B218" s="96" t="s">
        <v>555</v>
      </c>
      <c r="C218" s="161"/>
      <c r="D218" s="163"/>
      <c r="E218" s="126">
        <v>0</v>
      </c>
      <c r="F218" s="161" t="s">
        <v>441</v>
      </c>
      <c r="G218" s="84">
        <v>0</v>
      </c>
      <c r="H218" s="155"/>
      <c r="I218" s="302">
        <f>E218*G218</f>
        <v>0</v>
      </c>
    </row>
    <row r="219" spans="1:9" ht="15" customHeight="1">
      <c r="A219" s="277">
        <v>4</v>
      </c>
      <c r="B219" s="96" t="s">
        <v>556</v>
      </c>
      <c r="C219" s="161"/>
      <c r="D219" s="163"/>
      <c r="E219" s="168">
        <v>0</v>
      </c>
      <c r="F219" s="161" t="s">
        <v>441</v>
      </c>
      <c r="G219" s="84">
        <v>0</v>
      </c>
      <c r="H219" s="155"/>
      <c r="I219" s="302">
        <f>E219*G219</f>
        <v>0</v>
      </c>
    </row>
    <row r="220" spans="1:9" ht="15" customHeight="1">
      <c r="A220" s="277">
        <v>5</v>
      </c>
      <c r="B220" s="96" t="s">
        <v>557</v>
      </c>
      <c r="C220" s="161"/>
      <c r="D220" s="154"/>
      <c r="E220" s="94"/>
      <c r="F220" s="162"/>
      <c r="G220" s="79"/>
      <c r="H220" s="155"/>
      <c r="I220" s="302">
        <v>0</v>
      </c>
    </row>
    <row r="221" spans="1:9" ht="15" customHeight="1">
      <c r="A221" s="277">
        <v>6</v>
      </c>
      <c r="B221" s="96" t="s">
        <v>558</v>
      </c>
      <c r="C221" s="161"/>
      <c r="D221" s="163"/>
      <c r="E221" s="126">
        <v>0</v>
      </c>
      <c r="F221" s="161" t="s">
        <v>441</v>
      </c>
      <c r="G221" s="84">
        <v>0</v>
      </c>
      <c r="H221" s="155"/>
      <c r="I221" s="302">
        <f>E221*G221</f>
        <v>0</v>
      </c>
    </row>
    <row r="222" spans="1:9" ht="15" customHeight="1">
      <c r="A222" s="277">
        <v>7</v>
      </c>
      <c r="B222" s="96" t="s">
        <v>559</v>
      </c>
      <c r="C222" s="161"/>
      <c r="D222" s="163"/>
      <c r="E222" s="168">
        <v>0</v>
      </c>
      <c r="F222" s="161" t="s">
        <v>441</v>
      </c>
      <c r="G222" s="84">
        <v>0</v>
      </c>
      <c r="H222" s="155"/>
      <c r="I222" s="302">
        <f>E222*G222</f>
        <v>0</v>
      </c>
    </row>
    <row r="223" spans="1:9" ht="15" customHeight="1">
      <c r="A223" s="277">
        <v>8</v>
      </c>
      <c r="B223" s="96" t="s">
        <v>560</v>
      </c>
      <c r="C223" s="161"/>
      <c r="D223" s="163"/>
      <c r="E223" s="82"/>
      <c r="F223" s="164"/>
      <c r="G223" s="84"/>
      <c r="H223" s="155"/>
      <c r="I223" s="291">
        <v>0</v>
      </c>
    </row>
    <row r="224" spans="1:9" ht="15" customHeight="1">
      <c r="A224" s="277">
        <v>9</v>
      </c>
      <c r="B224" s="96" t="s">
        <v>561</v>
      </c>
      <c r="C224" s="161"/>
      <c r="D224" s="163"/>
      <c r="E224" s="82"/>
      <c r="F224" s="164"/>
      <c r="G224" s="84"/>
      <c r="H224" s="155"/>
      <c r="I224" s="291">
        <v>0</v>
      </c>
    </row>
    <row r="225" spans="1:13" ht="15" customHeight="1">
      <c r="A225" s="277">
        <v>10</v>
      </c>
      <c r="B225" s="96" t="s">
        <v>562</v>
      </c>
      <c r="C225" s="127">
        <v>0</v>
      </c>
      <c r="D225" s="163"/>
      <c r="E225" s="82">
        <v>0</v>
      </c>
      <c r="F225" s="164"/>
      <c r="G225" s="84">
        <v>0</v>
      </c>
      <c r="H225" s="155"/>
      <c r="I225" s="291">
        <f>C225*E225*G225</f>
        <v>0</v>
      </c>
    </row>
    <row r="226" spans="1:13" ht="15" customHeight="1">
      <c r="A226" s="277">
        <v>11</v>
      </c>
      <c r="B226" s="96" t="s">
        <v>563</v>
      </c>
      <c r="C226" s="127">
        <v>0</v>
      </c>
      <c r="D226" s="163"/>
      <c r="E226" s="82">
        <v>0</v>
      </c>
      <c r="F226" s="164"/>
      <c r="G226" s="84">
        <v>0</v>
      </c>
      <c r="H226" s="155"/>
      <c r="I226" s="291">
        <f>C226*E226*G226</f>
        <v>0</v>
      </c>
    </row>
    <row r="227" spans="1:13" ht="15" customHeight="1">
      <c r="A227" s="277">
        <v>12</v>
      </c>
      <c r="B227" s="96" t="s">
        <v>564</v>
      </c>
      <c r="C227" s="127">
        <v>0</v>
      </c>
      <c r="D227" s="163"/>
      <c r="E227" s="82">
        <v>0</v>
      </c>
      <c r="F227" s="164"/>
      <c r="G227" s="84">
        <v>0</v>
      </c>
      <c r="H227" s="155"/>
      <c r="I227" s="291">
        <f>C227*E227*G227</f>
        <v>0</v>
      </c>
    </row>
    <row r="228" spans="1:13" ht="15" customHeight="1">
      <c r="A228" s="277">
        <v>13</v>
      </c>
      <c r="B228" s="96" t="s">
        <v>565</v>
      </c>
      <c r="C228" s="161"/>
      <c r="D228" s="163"/>
      <c r="E228" s="82"/>
      <c r="F228" s="164"/>
      <c r="G228" s="84"/>
      <c r="H228" s="155"/>
      <c r="I228" s="291">
        <v>0</v>
      </c>
    </row>
    <row r="229" spans="1:13" ht="15" customHeight="1">
      <c r="A229" s="277">
        <v>14</v>
      </c>
      <c r="B229" s="96" t="s">
        <v>566</v>
      </c>
      <c r="C229" s="161"/>
      <c r="D229" s="163"/>
      <c r="E229" s="82"/>
      <c r="F229" s="164"/>
      <c r="G229" s="84"/>
      <c r="H229" s="155"/>
      <c r="I229" s="308">
        <v>0</v>
      </c>
    </row>
    <row r="230" spans="1:13" ht="15" customHeight="1">
      <c r="A230" s="277">
        <v>15</v>
      </c>
      <c r="B230" s="96" t="s">
        <v>543</v>
      </c>
      <c r="C230" s="161"/>
      <c r="D230" s="163"/>
      <c r="E230" s="82"/>
      <c r="F230" s="164"/>
      <c r="G230" s="84"/>
      <c r="H230" s="155"/>
      <c r="I230" s="308">
        <v>0</v>
      </c>
    </row>
    <row r="231" spans="1:13" ht="15" customHeight="1">
      <c r="A231" s="277">
        <v>16</v>
      </c>
      <c r="B231" s="158" t="s">
        <v>567</v>
      </c>
      <c r="C231" s="161"/>
      <c r="D231" s="163"/>
      <c r="E231" s="168">
        <v>0</v>
      </c>
      <c r="F231" s="161" t="s">
        <v>441</v>
      </c>
      <c r="G231" s="84">
        <v>0</v>
      </c>
      <c r="H231" s="155"/>
      <c r="I231" s="308">
        <f>G231*E231</f>
        <v>0</v>
      </c>
    </row>
    <row r="232" spans="1:13" s="125" customFormat="1" ht="15" customHeight="1">
      <c r="A232" s="329">
        <v>17</v>
      </c>
      <c r="B232" s="169" t="s">
        <v>568</v>
      </c>
      <c r="C232" s="330"/>
      <c r="D232" s="170"/>
      <c r="E232" s="171"/>
      <c r="F232" s="172"/>
      <c r="G232" s="142"/>
      <c r="H232" s="173"/>
      <c r="I232" s="291">
        <v>0</v>
      </c>
    </row>
    <row r="233" spans="1:13" ht="15" customHeight="1">
      <c r="A233" s="327"/>
      <c r="B233" s="96"/>
      <c r="C233" s="161"/>
      <c r="D233" s="159"/>
      <c r="E233" s="94"/>
      <c r="F233" s="160"/>
      <c r="G233" s="88"/>
      <c r="H233" s="160"/>
      <c r="I233" s="283"/>
    </row>
    <row r="234" spans="1:13" ht="15" customHeight="1">
      <c r="A234" s="327" t="s">
        <v>423</v>
      </c>
      <c r="B234" s="266" t="s">
        <v>569</v>
      </c>
      <c r="C234" s="267"/>
      <c r="D234" s="264"/>
      <c r="E234" s="260"/>
      <c r="F234" s="265"/>
      <c r="G234" s="262"/>
      <c r="H234" s="265"/>
      <c r="I234" s="315">
        <f>SUM(I216:I233)</f>
        <v>0</v>
      </c>
    </row>
    <row r="235" spans="1:13" ht="15" customHeight="1">
      <c r="A235" s="327"/>
      <c r="B235" s="117"/>
      <c r="C235" s="161"/>
      <c r="D235" s="159"/>
      <c r="E235" s="94"/>
      <c r="F235" s="160"/>
      <c r="G235" s="88"/>
      <c r="H235" s="160"/>
      <c r="I235" s="283"/>
    </row>
    <row r="236" spans="1:13" ht="15" customHeight="1">
      <c r="A236" s="328">
        <v>15</v>
      </c>
      <c r="B236" s="117" t="s">
        <v>400</v>
      </c>
      <c r="C236" s="161"/>
      <c r="D236" s="159"/>
      <c r="E236" s="94"/>
      <c r="F236" s="160"/>
      <c r="G236" s="88"/>
      <c r="H236" s="160"/>
      <c r="I236" s="290"/>
    </row>
    <row r="237" spans="1:13" ht="15" customHeight="1">
      <c r="A237" s="277">
        <v>1</v>
      </c>
      <c r="B237" s="96" t="s">
        <v>570</v>
      </c>
      <c r="C237" s="161"/>
      <c r="D237" s="79"/>
      <c r="E237" s="126" t="s">
        <v>450</v>
      </c>
      <c r="F237" s="88"/>
      <c r="G237" s="79"/>
      <c r="H237" s="155"/>
      <c r="I237" s="308">
        <v>0</v>
      </c>
    </row>
    <row r="238" spans="1:13" ht="15" customHeight="1">
      <c r="A238" s="277">
        <v>2</v>
      </c>
      <c r="B238" s="96" t="s">
        <v>571</v>
      </c>
      <c r="C238" s="161"/>
      <c r="D238" s="84" t="s">
        <v>572</v>
      </c>
      <c r="E238" s="126">
        <v>0</v>
      </c>
      <c r="F238" s="88" t="s">
        <v>573</v>
      </c>
      <c r="G238" s="136">
        <v>0</v>
      </c>
      <c r="H238" s="155"/>
      <c r="I238" s="308">
        <f>E238*G238</f>
        <v>0</v>
      </c>
    </row>
    <row r="239" spans="1:13" ht="15" customHeight="1">
      <c r="A239" s="277">
        <v>3</v>
      </c>
      <c r="B239" s="96" t="s">
        <v>574</v>
      </c>
      <c r="C239" s="199"/>
      <c r="D239" s="84" t="s">
        <v>572</v>
      </c>
      <c r="E239" s="126">
        <v>0</v>
      </c>
      <c r="F239" s="88" t="s">
        <v>573</v>
      </c>
      <c r="G239" s="79">
        <v>0</v>
      </c>
      <c r="H239" s="155"/>
      <c r="I239" s="308">
        <f>E239*G239</f>
        <v>0</v>
      </c>
    </row>
    <row r="240" spans="1:13" ht="15" customHeight="1">
      <c r="A240" s="277">
        <v>4</v>
      </c>
      <c r="B240" s="96" t="s">
        <v>575</v>
      </c>
      <c r="C240" s="199"/>
      <c r="D240" s="84" t="s">
        <v>576</v>
      </c>
      <c r="E240" s="126">
        <v>0</v>
      </c>
      <c r="F240" s="88" t="s">
        <v>573</v>
      </c>
      <c r="G240" s="79">
        <v>0</v>
      </c>
      <c r="H240" s="155"/>
      <c r="I240" s="308">
        <f>E240*G240</f>
        <v>0</v>
      </c>
      <c r="J240" s="125"/>
      <c r="K240" s="125"/>
      <c r="L240" s="125"/>
      <c r="M240" s="125"/>
    </row>
    <row r="241" spans="1:11" ht="15" customHeight="1">
      <c r="A241" s="277">
        <v>5</v>
      </c>
      <c r="B241" s="96" t="s">
        <v>577</v>
      </c>
      <c r="C241" s="199"/>
      <c r="D241" s="84" t="s">
        <v>576</v>
      </c>
      <c r="E241" s="126">
        <v>0</v>
      </c>
      <c r="F241" s="88" t="s">
        <v>573</v>
      </c>
      <c r="G241" s="79">
        <v>0</v>
      </c>
      <c r="H241" s="155"/>
      <c r="I241" s="308">
        <f>E241*G241</f>
        <v>0</v>
      </c>
    </row>
    <row r="242" spans="1:11" ht="15" customHeight="1">
      <c r="A242" s="277">
        <v>6</v>
      </c>
      <c r="B242" s="96" t="s">
        <v>578</v>
      </c>
      <c r="C242" s="174">
        <v>10</v>
      </c>
      <c r="D242" s="84" t="s">
        <v>579</v>
      </c>
      <c r="E242" s="126">
        <v>0</v>
      </c>
      <c r="F242" s="88" t="s">
        <v>573</v>
      </c>
      <c r="G242" s="84">
        <v>0</v>
      </c>
      <c r="H242" s="155"/>
      <c r="I242" s="308">
        <f>C242*E242*G242*130%</f>
        <v>0</v>
      </c>
    </row>
    <row r="243" spans="1:11" ht="15" customHeight="1">
      <c r="A243" s="277">
        <v>7</v>
      </c>
      <c r="B243" s="96" t="s">
        <v>580</v>
      </c>
      <c r="C243" s="175">
        <v>15</v>
      </c>
      <c r="D243" s="84" t="s">
        <v>579</v>
      </c>
      <c r="E243" s="126">
        <v>0</v>
      </c>
      <c r="F243" s="88" t="s">
        <v>573</v>
      </c>
      <c r="G243" s="84">
        <v>0</v>
      </c>
      <c r="H243" s="155"/>
      <c r="I243" s="308">
        <f>C243*E243*G243</f>
        <v>0</v>
      </c>
    </row>
    <row r="244" spans="1:11" ht="15" customHeight="1">
      <c r="A244" s="277">
        <v>8</v>
      </c>
      <c r="B244" s="96" t="s">
        <v>581</v>
      </c>
      <c r="C244" s="176">
        <v>35</v>
      </c>
      <c r="D244" s="84" t="s">
        <v>579</v>
      </c>
      <c r="E244" s="126">
        <v>0</v>
      </c>
      <c r="F244" s="88" t="s">
        <v>573</v>
      </c>
      <c r="G244" s="84">
        <v>0</v>
      </c>
      <c r="H244" s="155"/>
      <c r="I244" s="308">
        <f>C244*E244*G244</f>
        <v>0</v>
      </c>
    </row>
    <row r="245" spans="1:11" ht="15" customHeight="1">
      <c r="A245" s="277">
        <v>9</v>
      </c>
      <c r="B245" s="96" t="s">
        <v>582</v>
      </c>
      <c r="C245" s="177">
        <f>C242</f>
        <v>10</v>
      </c>
      <c r="D245" s="84" t="s">
        <v>579</v>
      </c>
      <c r="E245" s="126">
        <v>0</v>
      </c>
      <c r="F245" s="88" t="s">
        <v>573</v>
      </c>
      <c r="G245" s="139">
        <v>0</v>
      </c>
      <c r="H245" s="155"/>
      <c r="I245" s="308">
        <f>C245*E245*G245</f>
        <v>0</v>
      </c>
    </row>
    <row r="246" spans="1:11" ht="15" customHeight="1">
      <c r="A246" s="277">
        <v>10</v>
      </c>
      <c r="B246" s="96" t="s">
        <v>583</v>
      </c>
      <c r="C246" s="174">
        <f>C243</f>
        <v>15</v>
      </c>
      <c r="D246" s="84" t="s">
        <v>579</v>
      </c>
      <c r="E246" s="126">
        <v>0</v>
      </c>
      <c r="F246" s="88" t="s">
        <v>573</v>
      </c>
      <c r="G246" s="139">
        <v>0</v>
      </c>
      <c r="H246" s="155"/>
      <c r="I246" s="308">
        <f>C246*E246*G246</f>
        <v>0</v>
      </c>
    </row>
    <row r="247" spans="1:11" ht="15" customHeight="1">
      <c r="A247" s="277">
        <v>11</v>
      </c>
      <c r="B247" s="96" t="s">
        <v>584</v>
      </c>
      <c r="C247" s="177">
        <v>35</v>
      </c>
      <c r="D247" s="84" t="s">
        <v>579</v>
      </c>
      <c r="E247" s="126">
        <f>E244</f>
        <v>0</v>
      </c>
      <c r="F247" s="88" t="s">
        <v>573</v>
      </c>
      <c r="G247" s="139">
        <v>0</v>
      </c>
      <c r="H247" s="155"/>
      <c r="I247" s="308">
        <f>+E247*G247*C247</f>
        <v>0</v>
      </c>
      <c r="J247" s="178"/>
      <c r="K247" s="125"/>
    </row>
    <row r="248" spans="1:11" ht="15" customHeight="1">
      <c r="A248" s="277">
        <v>12</v>
      </c>
      <c r="B248" s="96" t="s">
        <v>585</v>
      </c>
      <c r="C248" s="161"/>
      <c r="D248" s="179" t="s">
        <v>586</v>
      </c>
      <c r="E248" s="126">
        <v>0</v>
      </c>
      <c r="F248" s="88" t="s">
        <v>573</v>
      </c>
      <c r="G248" s="79">
        <v>0</v>
      </c>
      <c r="H248" s="155"/>
      <c r="I248" s="308">
        <f>E248*G248</f>
        <v>0</v>
      </c>
    </row>
    <row r="249" spans="1:11" ht="15" customHeight="1">
      <c r="A249" s="277">
        <v>13</v>
      </c>
      <c r="B249" s="96" t="s">
        <v>587</v>
      </c>
      <c r="C249" s="161"/>
      <c r="D249" s="179" t="s">
        <v>586</v>
      </c>
      <c r="E249" s="168">
        <v>0</v>
      </c>
      <c r="F249" s="88" t="s">
        <v>573</v>
      </c>
      <c r="G249" s="79">
        <v>0</v>
      </c>
      <c r="H249" s="155"/>
      <c r="I249" s="308">
        <f>E249*G249</f>
        <v>0</v>
      </c>
    </row>
    <row r="250" spans="1:11" ht="15" customHeight="1">
      <c r="A250" s="277">
        <v>14</v>
      </c>
      <c r="B250" s="96" t="s">
        <v>588</v>
      </c>
      <c r="C250" s="199"/>
      <c r="D250" s="163"/>
      <c r="E250" s="77"/>
      <c r="F250" s="164"/>
      <c r="G250" s="84"/>
      <c r="H250" s="155"/>
      <c r="I250" s="308">
        <v>0</v>
      </c>
    </row>
    <row r="251" spans="1:11" ht="15" customHeight="1">
      <c r="A251" s="277">
        <v>15</v>
      </c>
      <c r="B251" s="96" t="s">
        <v>589</v>
      </c>
      <c r="C251" s="161"/>
      <c r="D251" s="163"/>
      <c r="E251" s="82"/>
      <c r="F251" s="164"/>
      <c r="G251" s="84"/>
      <c r="H251" s="155"/>
      <c r="I251" s="308">
        <v>0</v>
      </c>
    </row>
    <row r="252" spans="1:11" ht="15" customHeight="1">
      <c r="A252" s="277">
        <v>16</v>
      </c>
      <c r="B252" s="96" t="s">
        <v>590</v>
      </c>
      <c r="C252" s="161"/>
      <c r="D252" s="163"/>
      <c r="E252" s="82"/>
      <c r="F252" s="179"/>
      <c r="G252" s="84"/>
      <c r="H252" s="155"/>
      <c r="I252" s="308">
        <v>0</v>
      </c>
    </row>
    <row r="253" spans="1:11" ht="15" customHeight="1">
      <c r="A253" s="277">
        <v>17</v>
      </c>
      <c r="B253" s="96" t="s">
        <v>591</v>
      </c>
      <c r="C253" s="161"/>
      <c r="D253" s="163"/>
      <c r="E253" s="180"/>
      <c r="F253" s="164"/>
      <c r="G253" s="84"/>
      <c r="H253" s="155"/>
      <c r="I253" s="308">
        <v>0</v>
      </c>
    </row>
    <row r="254" spans="1:11" ht="15" customHeight="1">
      <c r="A254" s="327"/>
      <c r="B254" s="96"/>
      <c r="C254" s="161"/>
      <c r="D254" s="159"/>
      <c r="E254" s="94"/>
      <c r="F254" s="160"/>
      <c r="G254" s="88"/>
      <c r="H254" s="160"/>
      <c r="I254" s="283"/>
    </row>
    <row r="255" spans="1:11" ht="15" customHeight="1">
      <c r="A255" s="327" t="s">
        <v>423</v>
      </c>
      <c r="B255" s="266" t="s">
        <v>592</v>
      </c>
      <c r="C255" s="267"/>
      <c r="D255" s="264"/>
      <c r="E255" s="260"/>
      <c r="F255" s="268">
        <v>0</v>
      </c>
      <c r="G255" s="262"/>
      <c r="H255" s="265"/>
      <c r="I255" s="315">
        <f>SUM(I237:I254)</f>
        <v>0</v>
      </c>
    </row>
    <row r="256" spans="1:11" ht="15" customHeight="1">
      <c r="A256" s="327"/>
      <c r="B256" s="96"/>
      <c r="C256" s="161"/>
      <c r="D256" s="159"/>
      <c r="E256" s="94"/>
      <c r="F256" s="160"/>
      <c r="G256" s="88"/>
      <c r="H256" s="160"/>
      <c r="I256" s="283"/>
    </row>
    <row r="257" spans="1:15" ht="15" customHeight="1">
      <c r="A257" s="328">
        <v>16</v>
      </c>
      <c r="B257" s="117" t="s">
        <v>399</v>
      </c>
      <c r="C257" s="161"/>
      <c r="D257" s="159"/>
      <c r="E257" s="94"/>
      <c r="F257" s="160"/>
      <c r="G257" s="88"/>
      <c r="H257" s="160"/>
      <c r="I257" s="283"/>
    </row>
    <row r="258" spans="1:15" ht="15" customHeight="1">
      <c r="A258" s="277">
        <v>1</v>
      </c>
      <c r="B258" s="96" t="s">
        <v>593</v>
      </c>
      <c r="C258" s="177"/>
      <c r="D258" s="159" t="s">
        <v>440</v>
      </c>
      <c r="E258" s="126">
        <v>0</v>
      </c>
      <c r="F258" s="161" t="s">
        <v>441</v>
      </c>
      <c r="G258" s="79">
        <v>0</v>
      </c>
      <c r="H258" s="160"/>
      <c r="I258" s="306">
        <f>E258*G258*C258</f>
        <v>0</v>
      </c>
    </row>
    <row r="259" spans="1:15" ht="15" customHeight="1">
      <c r="A259" s="277">
        <v>2</v>
      </c>
      <c r="B259" s="96" t="s">
        <v>593</v>
      </c>
      <c r="C259" s="177"/>
      <c r="D259" s="159" t="s">
        <v>677</v>
      </c>
      <c r="E259" s="126">
        <v>0</v>
      </c>
      <c r="F259" s="161" t="s">
        <v>441</v>
      </c>
      <c r="G259" s="79">
        <v>0</v>
      </c>
      <c r="H259" s="160"/>
      <c r="I259" s="306">
        <f>E259*G259*C259</f>
        <v>0</v>
      </c>
    </row>
    <row r="260" spans="1:15" ht="15" customHeight="1">
      <c r="A260" s="277">
        <v>3</v>
      </c>
      <c r="B260" s="326" t="s">
        <v>594</v>
      </c>
      <c r="C260" s="177"/>
      <c r="D260" s="154"/>
      <c r="E260" s="126">
        <v>0</v>
      </c>
      <c r="F260" s="161" t="s">
        <v>441</v>
      </c>
      <c r="G260" s="84">
        <v>0</v>
      </c>
      <c r="H260" s="160"/>
      <c r="I260" s="306">
        <f>E260*G260*C260</f>
        <v>0</v>
      </c>
    </row>
    <row r="261" spans="1:15" ht="15" customHeight="1">
      <c r="A261" s="277">
        <v>4</v>
      </c>
      <c r="B261" s="326" t="s">
        <v>595</v>
      </c>
      <c r="C261" s="177"/>
      <c r="D261" s="163"/>
      <c r="E261" s="126">
        <v>0</v>
      </c>
      <c r="F261" s="161" t="s">
        <v>441</v>
      </c>
      <c r="G261" s="84">
        <v>0</v>
      </c>
      <c r="H261" s="160"/>
      <c r="I261" s="306">
        <f>C261*E261*G261</f>
        <v>0</v>
      </c>
    </row>
    <row r="262" spans="1:15" ht="15" customHeight="1">
      <c r="A262" s="277">
        <v>5</v>
      </c>
      <c r="B262" s="326" t="s">
        <v>596</v>
      </c>
      <c r="C262" s="177"/>
      <c r="D262" s="163"/>
      <c r="E262" s="126">
        <v>0</v>
      </c>
      <c r="F262" s="161" t="s">
        <v>441</v>
      </c>
      <c r="G262" s="84">
        <v>0</v>
      </c>
      <c r="H262" s="160"/>
      <c r="I262" s="306">
        <f>+C262*E262*G262</f>
        <v>0</v>
      </c>
    </row>
    <row r="263" spans="1:15" ht="15" customHeight="1">
      <c r="A263" s="277">
        <v>6</v>
      </c>
      <c r="B263" s="326" t="s">
        <v>597</v>
      </c>
      <c r="C263" s="177"/>
      <c r="D263" s="163"/>
      <c r="E263" s="126">
        <v>0</v>
      </c>
      <c r="F263" s="161" t="s">
        <v>441</v>
      </c>
      <c r="G263" s="84">
        <v>0</v>
      </c>
      <c r="H263" s="160"/>
      <c r="I263" s="306">
        <f>E263*G263*C263</f>
        <v>0</v>
      </c>
    </row>
    <row r="264" spans="1:15" ht="15" customHeight="1">
      <c r="A264" s="277">
        <v>7</v>
      </c>
      <c r="B264" s="96" t="s">
        <v>598</v>
      </c>
      <c r="C264" s="177"/>
      <c r="D264" s="163"/>
      <c r="E264" s="126">
        <v>0</v>
      </c>
      <c r="F264" s="161" t="s">
        <v>441</v>
      </c>
      <c r="G264" s="84">
        <v>0</v>
      </c>
      <c r="H264" s="160"/>
      <c r="I264" s="306">
        <f>E264*G264*C264</f>
        <v>0</v>
      </c>
    </row>
    <row r="265" spans="1:15" ht="15" customHeight="1">
      <c r="A265" s="277">
        <v>8</v>
      </c>
      <c r="B265" s="326" t="s">
        <v>599</v>
      </c>
      <c r="C265" s="177"/>
      <c r="D265" s="163"/>
      <c r="E265" s="126">
        <v>0</v>
      </c>
      <c r="F265" s="161" t="s">
        <v>441</v>
      </c>
      <c r="G265" s="84">
        <v>0</v>
      </c>
      <c r="H265" s="160"/>
      <c r="I265" s="306">
        <f>E265*G265*C265</f>
        <v>0</v>
      </c>
    </row>
    <row r="266" spans="1:15" ht="15" customHeight="1">
      <c r="A266" s="277">
        <v>9</v>
      </c>
      <c r="B266" s="96" t="s">
        <v>600</v>
      </c>
      <c r="C266" s="177"/>
      <c r="D266" s="163"/>
      <c r="E266" s="126">
        <v>0</v>
      </c>
      <c r="F266" s="161" t="s">
        <v>441</v>
      </c>
      <c r="G266" s="84">
        <v>0</v>
      </c>
      <c r="H266" s="160"/>
      <c r="I266" s="306">
        <f>E266*G266*C266</f>
        <v>0</v>
      </c>
    </row>
    <row r="267" spans="1:15" ht="15" customHeight="1">
      <c r="A267" s="277">
        <v>10</v>
      </c>
      <c r="B267" s="96" t="s">
        <v>601</v>
      </c>
      <c r="C267" s="177"/>
      <c r="D267" s="163"/>
      <c r="E267" s="126">
        <v>0</v>
      </c>
      <c r="F267" s="161" t="s">
        <v>441</v>
      </c>
      <c r="G267" s="84">
        <v>0</v>
      </c>
      <c r="H267" s="160"/>
      <c r="I267" s="306">
        <f>E267*G267*C267</f>
        <v>0</v>
      </c>
    </row>
    <row r="268" spans="1:15" ht="15" customHeight="1">
      <c r="A268" s="277">
        <v>11</v>
      </c>
      <c r="B268" s="96" t="s">
        <v>602</v>
      </c>
      <c r="C268" s="177"/>
      <c r="D268" s="179" t="s">
        <v>603</v>
      </c>
      <c r="E268" s="126">
        <v>0</v>
      </c>
      <c r="F268" s="161" t="s">
        <v>441</v>
      </c>
      <c r="G268" s="84">
        <v>0</v>
      </c>
      <c r="H268" s="160"/>
      <c r="I268" s="306">
        <f>G268*E268*C268</f>
        <v>0</v>
      </c>
    </row>
    <row r="269" spans="1:15" ht="15" customHeight="1">
      <c r="A269" s="277">
        <v>12</v>
      </c>
      <c r="B269" s="96" t="s">
        <v>604</v>
      </c>
      <c r="C269" s="161">
        <v>0</v>
      </c>
      <c r="D269" s="163"/>
      <c r="E269" s="126">
        <v>0</v>
      </c>
      <c r="F269" s="161" t="s">
        <v>441</v>
      </c>
      <c r="G269" s="84">
        <v>0</v>
      </c>
      <c r="H269" s="160"/>
      <c r="I269" s="306">
        <f>G269*E269*C269</f>
        <v>0</v>
      </c>
    </row>
    <row r="270" spans="1:15" ht="15" customHeight="1">
      <c r="A270" s="277">
        <v>13</v>
      </c>
      <c r="B270" s="96" t="s">
        <v>605</v>
      </c>
      <c r="C270" s="161"/>
      <c r="D270" s="154"/>
      <c r="E270" s="77"/>
      <c r="F270" s="162"/>
      <c r="G270" s="79"/>
      <c r="H270" s="160"/>
      <c r="I270" s="308">
        <v>0</v>
      </c>
      <c r="J270" s="125"/>
      <c r="K270" s="125"/>
      <c r="L270" s="125"/>
      <c r="M270" s="125"/>
      <c r="N270" s="125"/>
      <c r="O270" s="125"/>
    </row>
    <row r="271" spans="1:15" ht="15" customHeight="1">
      <c r="A271" s="277">
        <v>14</v>
      </c>
      <c r="B271" s="96" t="s">
        <v>606</v>
      </c>
      <c r="C271" s="161"/>
      <c r="D271" s="163"/>
      <c r="E271" s="82"/>
      <c r="F271" s="179"/>
      <c r="G271" s="84"/>
      <c r="H271" s="160"/>
      <c r="I271" s="308">
        <v>0</v>
      </c>
      <c r="J271" s="125"/>
      <c r="K271" s="125"/>
      <c r="L271" s="125"/>
      <c r="M271" s="125"/>
      <c r="N271" s="125"/>
      <c r="O271" s="125"/>
    </row>
    <row r="272" spans="1:15" ht="15" customHeight="1">
      <c r="A272" s="277"/>
      <c r="B272" s="96"/>
      <c r="C272" s="161"/>
      <c r="D272" s="159"/>
      <c r="E272" s="94"/>
      <c r="F272" s="160"/>
      <c r="G272" s="88"/>
      <c r="H272" s="160"/>
      <c r="I272" s="283"/>
    </row>
    <row r="273" spans="1:9" ht="15" customHeight="1">
      <c r="A273" s="327" t="s">
        <v>423</v>
      </c>
      <c r="B273" s="266" t="s">
        <v>607</v>
      </c>
      <c r="C273" s="267"/>
      <c r="D273" s="264"/>
      <c r="E273" s="260"/>
      <c r="F273" s="265"/>
      <c r="G273" s="262"/>
      <c r="H273" s="265"/>
      <c r="I273" s="315">
        <f>SUM(I258:I272)</f>
        <v>0</v>
      </c>
    </row>
    <row r="274" spans="1:9" ht="15" customHeight="1">
      <c r="A274" s="327"/>
      <c r="B274" s="117"/>
      <c r="C274" s="161"/>
      <c r="D274" s="159"/>
      <c r="E274" s="94"/>
      <c r="F274" s="160"/>
      <c r="G274" s="88"/>
      <c r="H274" s="160"/>
      <c r="I274" s="283"/>
    </row>
    <row r="275" spans="1:9" ht="15" customHeight="1">
      <c r="A275" s="328">
        <v>17</v>
      </c>
      <c r="B275" s="117" t="s">
        <v>608</v>
      </c>
      <c r="C275" s="161"/>
      <c r="D275" s="159"/>
      <c r="E275" s="94"/>
      <c r="F275" s="160"/>
      <c r="G275" s="88"/>
      <c r="H275" s="160"/>
      <c r="I275" s="290"/>
    </row>
    <row r="276" spans="1:9" ht="15" customHeight="1">
      <c r="A276" s="277">
        <v>1</v>
      </c>
      <c r="B276" s="96" t="s">
        <v>609</v>
      </c>
      <c r="C276" s="161"/>
      <c r="D276" s="181">
        <v>0</v>
      </c>
      <c r="E276" s="94" t="s">
        <v>610</v>
      </c>
      <c r="F276" s="79">
        <v>0</v>
      </c>
      <c r="G276" s="149"/>
      <c r="H276" s="182"/>
      <c r="I276" s="308">
        <f>D276*F276</f>
        <v>0</v>
      </c>
    </row>
    <row r="277" spans="1:9" ht="15" customHeight="1">
      <c r="A277" s="277">
        <v>2</v>
      </c>
      <c r="B277" s="96" t="s">
        <v>611</v>
      </c>
      <c r="C277" s="161"/>
      <c r="D277" s="181">
        <v>0</v>
      </c>
      <c r="E277" s="94" t="s">
        <v>610</v>
      </c>
      <c r="F277" s="79">
        <v>0</v>
      </c>
      <c r="G277" s="149"/>
      <c r="H277" s="155"/>
      <c r="I277" s="308">
        <f>D277*F277</f>
        <v>0</v>
      </c>
    </row>
    <row r="278" spans="1:9" ht="15" customHeight="1">
      <c r="A278" s="277">
        <v>3</v>
      </c>
      <c r="B278" s="96" t="s">
        <v>612</v>
      </c>
      <c r="C278" s="161"/>
      <c r="D278" s="183"/>
      <c r="E278" s="77"/>
      <c r="F278" s="184"/>
      <c r="G278" s="79"/>
      <c r="H278" s="155"/>
      <c r="I278" s="308">
        <v>0</v>
      </c>
    </row>
    <row r="279" spans="1:9" ht="15" customHeight="1">
      <c r="A279" s="327"/>
      <c r="B279" s="96"/>
      <c r="C279" s="161"/>
      <c r="D279" s="185"/>
      <c r="E279" s="94"/>
      <c r="F279" s="161"/>
      <c r="G279" s="88"/>
      <c r="H279" s="160"/>
      <c r="I279" s="283"/>
    </row>
    <row r="280" spans="1:9" ht="15" customHeight="1">
      <c r="A280" s="327" t="s">
        <v>423</v>
      </c>
      <c r="B280" s="266" t="s">
        <v>613</v>
      </c>
      <c r="C280" s="267"/>
      <c r="D280" s="269"/>
      <c r="E280" s="260"/>
      <c r="F280" s="267"/>
      <c r="G280" s="262"/>
      <c r="H280" s="265"/>
      <c r="I280" s="315">
        <f>SUM(I276:I279)</f>
        <v>0</v>
      </c>
    </row>
    <row r="281" spans="1:9" ht="15" customHeight="1">
      <c r="A281" s="327"/>
      <c r="B281" s="117"/>
      <c r="C281" s="161"/>
      <c r="D281" s="185"/>
      <c r="E281" s="94"/>
      <c r="F281" s="161"/>
      <c r="G281" s="88"/>
      <c r="H281" s="160"/>
      <c r="I281" s="283"/>
    </row>
    <row r="282" spans="1:9" ht="15" customHeight="1">
      <c r="A282" s="328">
        <v>18</v>
      </c>
      <c r="B282" s="186" t="s">
        <v>614</v>
      </c>
      <c r="C282" s="331"/>
      <c r="D282" s="332"/>
      <c r="E282" s="94"/>
      <c r="F282" s="161"/>
      <c r="G282" s="88"/>
      <c r="H282" s="160"/>
      <c r="I282" s="283"/>
    </row>
    <row r="283" spans="1:9" ht="15" customHeight="1">
      <c r="A283" s="277">
        <v>1</v>
      </c>
      <c r="B283" s="96" t="s">
        <v>615</v>
      </c>
      <c r="C283" s="161"/>
      <c r="D283" s="181">
        <v>0</v>
      </c>
      <c r="E283" s="94" t="s">
        <v>610</v>
      </c>
      <c r="F283" s="79">
        <v>0</v>
      </c>
      <c r="G283" s="149"/>
      <c r="H283" s="155"/>
      <c r="I283" s="308">
        <f>D283*F283</f>
        <v>0</v>
      </c>
    </row>
    <row r="284" spans="1:9" ht="15" customHeight="1">
      <c r="A284" s="277">
        <v>2</v>
      </c>
      <c r="B284" s="96" t="s">
        <v>616</v>
      </c>
      <c r="C284" s="161"/>
      <c r="D284" s="161"/>
      <c r="E284" s="82"/>
      <c r="F284" s="179"/>
      <c r="G284" s="84"/>
      <c r="H284" s="155"/>
      <c r="I284" s="278">
        <v>0</v>
      </c>
    </row>
    <row r="285" spans="1:9" ht="15" customHeight="1">
      <c r="A285" s="277">
        <v>3</v>
      </c>
      <c r="B285" s="96" t="s">
        <v>617</v>
      </c>
      <c r="C285" s="161"/>
      <c r="D285" s="161"/>
      <c r="E285" s="94"/>
      <c r="F285" s="79"/>
      <c r="G285" s="149"/>
      <c r="H285" s="155"/>
      <c r="I285" s="278">
        <v>0</v>
      </c>
    </row>
    <row r="286" spans="1:9" ht="15" customHeight="1">
      <c r="A286" s="277">
        <v>4</v>
      </c>
      <c r="B286" s="96" t="s">
        <v>618</v>
      </c>
      <c r="C286" s="161"/>
      <c r="D286" s="161"/>
      <c r="E286" s="77"/>
      <c r="F286" s="179"/>
      <c r="G286" s="84"/>
      <c r="H286" s="155"/>
      <c r="I286" s="278">
        <v>0</v>
      </c>
    </row>
    <row r="287" spans="1:9" ht="15" customHeight="1">
      <c r="A287" s="277">
        <v>5</v>
      </c>
      <c r="B287" s="96" t="s">
        <v>619</v>
      </c>
      <c r="C287" s="161"/>
      <c r="D287" s="161"/>
      <c r="E287" s="94"/>
      <c r="F287" s="79"/>
      <c r="G287" s="149"/>
      <c r="H287" s="155"/>
      <c r="I287" s="278">
        <v>0</v>
      </c>
    </row>
    <row r="288" spans="1:9" ht="15" customHeight="1">
      <c r="A288" s="277">
        <v>6</v>
      </c>
      <c r="B288" s="96" t="s">
        <v>620</v>
      </c>
      <c r="C288" s="161"/>
      <c r="D288" s="161"/>
      <c r="E288" s="77"/>
      <c r="F288" s="179"/>
      <c r="G288" s="84"/>
      <c r="H288" s="155"/>
      <c r="I288" s="278">
        <v>0</v>
      </c>
    </row>
    <row r="289" spans="1:9" ht="15" customHeight="1">
      <c r="A289" s="277">
        <v>7</v>
      </c>
      <c r="B289" s="187" t="s">
        <v>621</v>
      </c>
      <c r="C289" s="333"/>
      <c r="D289" s="333"/>
      <c r="E289" s="188"/>
      <c r="F289" s="189"/>
      <c r="G289" s="190"/>
      <c r="H289" s="191"/>
      <c r="I289" s="334">
        <v>0</v>
      </c>
    </row>
    <row r="290" spans="1:9" ht="15" customHeight="1">
      <c r="A290" s="277">
        <v>8</v>
      </c>
      <c r="B290" s="187" t="s">
        <v>622</v>
      </c>
      <c r="C290" s="333"/>
      <c r="D290" s="333"/>
      <c r="E290" s="188"/>
      <c r="F290" s="189"/>
      <c r="G290" s="190"/>
      <c r="H290" s="191"/>
      <c r="I290" s="335">
        <v>0</v>
      </c>
    </row>
    <row r="291" spans="1:9" ht="15" customHeight="1">
      <c r="A291" s="277">
        <v>9</v>
      </c>
      <c r="B291" s="336" t="s">
        <v>623</v>
      </c>
      <c r="C291" s="333"/>
      <c r="D291" s="333"/>
      <c r="E291" s="188"/>
      <c r="F291" s="189"/>
      <c r="G291" s="190"/>
      <c r="H291" s="191"/>
      <c r="I291" s="335">
        <v>0</v>
      </c>
    </row>
    <row r="292" spans="1:9" ht="15" customHeight="1">
      <c r="A292" s="277">
        <v>10</v>
      </c>
      <c r="B292" s="336" t="s">
        <v>624</v>
      </c>
      <c r="C292" s="333"/>
      <c r="D292" s="192"/>
      <c r="E292" s="188"/>
      <c r="F292" s="189"/>
      <c r="G292" s="190"/>
      <c r="H292" s="191"/>
      <c r="I292" s="335"/>
    </row>
    <row r="293" spans="1:9" ht="15" customHeight="1">
      <c r="A293" s="327"/>
      <c r="B293" s="336"/>
      <c r="C293" s="333"/>
      <c r="D293" s="337"/>
      <c r="E293" s="131"/>
      <c r="F293" s="333"/>
      <c r="G293" s="338"/>
      <c r="H293" s="339"/>
      <c r="I293" s="340"/>
    </row>
    <row r="294" spans="1:9" ht="15" customHeight="1">
      <c r="A294" s="327" t="s">
        <v>423</v>
      </c>
      <c r="B294" s="266" t="s">
        <v>625</v>
      </c>
      <c r="C294" s="267"/>
      <c r="D294" s="264"/>
      <c r="E294" s="260"/>
      <c r="F294" s="267"/>
      <c r="G294" s="262"/>
      <c r="H294" s="265"/>
      <c r="I294" s="315">
        <f>SUM(I283:I292)</f>
        <v>0</v>
      </c>
    </row>
    <row r="295" spans="1:9" ht="15" customHeight="1">
      <c r="A295" s="327"/>
      <c r="B295" s="341"/>
      <c r="C295" s="333"/>
      <c r="D295" s="337"/>
      <c r="E295" s="131"/>
      <c r="F295" s="333"/>
      <c r="G295" s="338"/>
      <c r="H295" s="339"/>
      <c r="I295" s="340"/>
    </row>
    <row r="296" spans="1:9" ht="15" customHeight="1">
      <c r="A296" s="328">
        <v>19</v>
      </c>
      <c r="B296" s="341" t="s">
        <v>398</v>
      </c>
      <c r="C296" s="333"/>
      <c r="D296" s="337"/>
      <c r="E296" s="131"/>
      <c r="F296" s="333"/>
      <c r="G296" s="338"/>
      <c r="H296" s="339"/>
      <c r="I296" s="340"/>
    </row>
    <row r="297" spans="1:9" ht="15" customHeight="1">
      <c r="A297" s="277">
        <v>1</v>
      </c>
      <c r="B297" s="336" t="s">
        <v>626</v>
      </c>
      <c r="C297" s="333"/>
      <c r="D297" s="193"/>
      <c r="E297" s="131"/>
      <c r="F297" s="333"/>
      <c r="G297" s="194"/>
      <c r="H297" s="191"/>
      <c r="I297" s="342">
        <v>0</v>
      </c>
    </row>
    <row r="298" spans="1:9" ht="15" customHeight="1">
      <c r="A298" s="277">
        <v>2</v>
      </c>
      <c r="B298" s="336" t="s">
        <v>627</v>
      </c>
      <c r="C298" s="333"/>
      <c r="D298" s="195"/>
      <c r="E298" s="131">
        <v>0</v>
      </c>
      <c r="F298" s="333" t="s">
        <v>628</v>
      </c>
      <c r="G298" s="190">
        <v>0</v>
      </c>
      <c r="H298" s="191"/>
      <c r="I298" s="342">
        <f>E298*G298</f>
        <v>0</v>
      </c>
    </row>
    <row r="299" spans="1:9" ht="15" customHeight="1">
      <c r="A299" s="277">
        <v>3</v>
      </c>
      <c r="B299" s="336" t="s">
        <v>629</v>
      </c>
      <c r="C299" s="343"/>
      <c r="D299" s="195"/>
      <c r="E299" s="131">
        <v>0</v>
      </c>
      <c r="F299" s="333" t="s">
        <v>628</v>
      </c>
      <c r="G299" s="190">
        <v>0</v>
      </c>
      <c r="H299" s="191"/>
      <c r="I299" s="342">
        <f>E299*G299</f>
        <v>0</v>
      </c>
    </row>
    <row r="300" spans="1:9" ht="15" customHeight="1">
      <c r="A300" s="277">
        <v>4</v>
      </c>
      <c r="B300" s="336" t="s">
        <v>630</v>
      </c>
      <c r="C300" s="333"/>
      <c r="D300" s="195"/>
      <c r="E300" s="131"/>
      <c r="F300" s="333" t="s">
        <v>631</v>
      </c>
      <c r="G300" s="190"/>
      <c r="H300" s="191"/>
      <c r="I300" s="344"/>
    </row>
    <row r="301" spans="1:9" ht="15" customHeight="1">
      <c r="A301" s="277">
        <v>5</v>
      </c>
      <c r="B301" s="336" t="s">
        <v>632</v>
      </c>
      <c r="C301" s="333"/>
      <c r="D301" s="189" t="s">
        <v>485</v>
      </c>
      <c r="E301" s="131">
        <v>0</v>
      </c>
      <c r="F301" s="333" t="s">
        <v>633</v>
      </c>
      <c r="G301" s="190">
        <v>0</v>
      </c>
      <c r="H301" s="191"/>
      <c r="I301" s="344"/>
    </row>
    <row r="302" spans="1:9" ht="15" customHeight="1">
      <c r="A302" s="277">
        <v>6</v>
      </c>
      <c r="B302" s="336" t="s">
        <v>634</v>
      </c>
      <c r="C302" s="333"/>
      <c r="D302" s="189" t="s">
        <v>485</v>
      </c>
      <c r="E302" s="131">
        <v>0</v>
      </c>
      <c r="F302" s="333" t="s">
        <v>633</v>
      </c>
      <c r="G302" s="190">
        <v>0</v>
      </c>
      <c r="H302" s="191"/>
      <c r="I302" s="344"/>
    </row>
    <row r="303" spans="1:9" ht="15" customHeight="1">
      <c r="A303" s="277">
        <v>7</v>
      </c>
      <c r="B303" s="336" t="s">
        <v>635</v>
      </c>
      <c r="C303" s="333"/>
      <c r="D303" s="189" t="s">
        <v>485</v>
      </c>
      <c r="E303" s="131">
        <v>0</v>
      </c>
      <c r="F303" s="333" t="s">
        <v>633</v>
      </c>
      <c r="G303" s="190">
        <v>0</v>
      </c>
      <c r="H303" s="191"/>
      <c r="I303" s="344"/>
    </row>
    <row r="304" spans="1:9" ht="15" customHeight="1">
      <c r="A304" s="277">
        <v>8</v>
      </c>
      <c r="B304" s="336" t="s">
        <v>636</v>
      </c>
      <c r="C304" s="333"/>
      <c r="D304" s="189" t="s">
        <v>485</v>
      </c>
      <c r="E304" s="131">
        <v>0</v>
      </c>
      <c r="F304" s="333" t="s">
        <v>633</v>
      </c>
      <c r="G304" s="190">
        <v>0</v>
      </c>
      <c r="H304" s="191"/>
      <c r="I304" s="344"/>
    </row>
    <row r="305" spans="1:10" ht="15" customHeight="1">
      <c r="A305" s="277">
        <v>9</v>
      </c>
      <c r="B305" s="336" t="s">
        <v>693</v>
      </c>
      <c r="C305" s="333"/>
      <c r="D305" s="189" t="s">
        <v>485</v>
      </c>
      <c r="E305" s="131">
        <v>0</v>
      </c>
      <c r="F305" s="333" t="s">
        <v>633</v>
      </c>
      <c r="G305" s="190">
        <v>0</v>
      </c>
      <c r="H305" s="191"/>
      <c r="I305" s="342">
        <f>E305*G305</f>
        <v>0</v>
      </c>
    </row>
    <row r="306" spans="1:10" ht="15" customHeight="1">
      <c r="A306" s="277">
        <v>10</v>
      </c>
      <c r="B306" s="336" t="s">
        <v>637</v>
      </c>
      <c r="C306" s="333"/>
      <c r="D306" s="195"/>
      <c r="E306" s="196"/>
      <c r="F306" s="197"/>
      <c r="G306" s="190"/>
      <c r="H306" s="191"/>
      <c r="I306" s="344"/>
    </row>
    <row r="307" spans="1:10" ht="15" customHeight="1">
      <c r="A307" s="277">
        <v>11</v>
      </c>
      <c r="B307" s="336" t="s">
        <v>638</v>
      </c>
      <c r="C307" s="333"/>
      <c r="D307" s="195"/>
      <c r="E307" s="188"/>
      <c r="F307" s="189"/>
      <c r="G307" s="190"/>
      <c r="H307" s="191"/>
      <c r="I307" s="344"/>
    </row>
    <row r="308" spans="1:10" ht="15" customHeight="1">
      <c r="A308" s="277">
        <v>12</v>
      </c>
      <c r="B308" s="336" t="s">
        <v>639</v>
      </c>
      <c r="C308" s="333"/>
      <c r="D308" s="195"/>
      <c r="E308" s="131" t="s">
        <v>450</v>
      </c>
      <c r="F308" s="333"/>
      <c r="G308" s="190"/>
      <c r="H308" s="191"/>
      <c r="I308" s="344"/>
    </row>
    <row r="309" spans="1:10" ht="15" customHeight="1">
      <c r="A309" s="277">
        <v>13</v>
      </c>
      <c r="B309" s="336" t="s">
        <v>640</v>
      </c>
      <c r="C309" s="333"/>
      <c r="D309" s="195"/>
      <c r="E309" s="196"/>
      <c r="F309" s="197"/>
      <c r="G309" s="190"/>
      <c r="H309" s="191"/>
      <c r="I309" s="305"/>
    </row>
    <row r="310" spans="1:10" ht="15" customHeight="1">
      <c r="A310" s="327"/>
      <c r="B310" s="96"/>
      <c r="C310" s="161"/>
      <c r="D310" s="159"/>
      <c r="E310" s="94"/>
      <c r="F310" s="161"/>
      <c r="G310" s="88"/>
      <c r="H310" s="160"/>
      <c r="I310" s="283"/>
    </row>
    <row r="311" spans="1:10" ht="15" customHeight="1">
      <c r="A311" s="327" t="s">
        <v>423</v>
      </c>
      <c r="B311" s="266" t="s">
        <v>641</v>
      </c>
      <c r="C311" s="267"/>
      <c r="D311" s="264"/>
      <c r="E311" s="260"/>
      <c r="F311" s="267"/>
      <c r="G311" s="262"/>
      <c r="H311" s="265"/>
      <c r="I311" s="315">
        <f>SUM(I297:I310)</f>
        <v>0</v>
      </c>
    </row>
    <row r="312" spans="1:10" ht="15" customHeight="1">
      <c r="A312" s="327"/>
      <c r="B312" s="117"/>
      <c r="C312" s="161"/>
      <c r="D312" s="159"/>
      <c r="E312" s="94"/>
      <c r="F312" s="161"/>
      <c r="G312" s="88"/>
      <c r="H312" s="160"/>
      <c r="I312" s="283"/>
    </row>
    <row r="313" spans="1:10" ht="15" customHeight="1">
      <c r="A313" s="328">
        <v>20</v>
      </c>
      <c r="B313" s="117" t="s">
        <v>397</v>
      </c>
      <c r="C313" s="161"/>
      <c r="D313" s="159"/>
      <c r="E313" s="94"/>
      <c r="F313" s="161"/>
      <c r="G313" s="88"/>
      <c r="H313" s="160"/>
      <c r="I313" s="290"/>
    </row>
    <row r="314" spans="1:10" ht="15" customHeight="1">
      <c r="A314" s="277">
        <v>1</v>
      </c>
      <c r="B314" s="96" t="s">
        <v>642</v>
      </c>
      <c r="C314" s="161"/>
      <c r="D314" s="163"/>
      <c r="E314" s="82"/>
      <c r="F314" s="179"/>
      <c r="G314" s="84"/>
      <c r="H314" s="155"/>
      <c r="I314" s="308">
        <v>0</v>
      </c>
      <c r="J314" s="125"/>
    </row>
    <row r="315" spans="1:10" ht="15" customHeight="1">
      <c r="A315" s="277">
        <v>2</v>
      </c>
      <c r="B315" s="96" t="s">
        <v>643</v>
      </c>
      <c r="C315" s="161"/>
      <c r="D315" s="163"/>
      <c r="E315" s="82"/>
      <c r="F315" s="179"/>
      <c r="G315" s="84"/>
      <c r="H315" s="155"/>
      <c r="I315" s="308">
        <v>0</v>
      </c>
    </row>
    <row r="316" spans="1:10" ht="15" customHeight="1">
      <c r="A316" s="327"/>
      <c r="B316" s="96"/>
      <c r="C316" s="161"/>
      <c r="D316" s="159"/>
      <c r="E316" s="94"/>
      <c r="F316" s="160"/>
      <c r="G316" s="88"/>
      <c r="H316" s="160"/>
      <c r="I316" s="283"/>
    </row>
    <row r="317" spans="1:10" ht="15" customHeight="1">
      <c r="A317" s="327" t="s">
        <v>423</v>
      </c>
      <c r="B317" s="266" t="s">
        <v>644</v>
      </c>
      <c r="C317" s="267"/>
      <c r="D317" s="264"/>
      <c r="E317" s="260"/>
      <c r="F317" s="265"/>
      <c r="G317" s="262"/>
      <c r="H317" s="265"/>
      <c r="I317" s="315">
        <f>SUM(I314:I316)</f>
        <v>0</v>
      </c>
    </row>
    <row r="318" spans="1:10" ht="15" customHeight="1">
      <c r="A318" s="327"/>
      <c r="B318" s="117"/>
      <c r="C318" s="161"/>
      <c r="D318" s="159"/>
      <c r="E318" s="94"/>
      <c r="F318" s="160"/>
      <c r="G318" s="88"/>
      <c r="H318" s="160"/>
      <c r="I318" s="290"/>
    </row>
    <row r="319" spans="1:10" ht="15" customHeight="1">
      <c r="A319" s="328">
        <v>21</v>
      </c>
      <c r="B319" s="186" t="s">
        <v>396</v>
      </c>
      <c r="C319" s="331"/>
      <c r="D319" s="332"/>
      <c r="E319" s="94"/>
      <c r="F319" s="160"/>
      <c r="G319" s="88"/>
      <c r="H319" s="160"/>
      <c r="I319" s="290"/>
    </row>
    <row r="320" spans="1:10" ht="15" customHeight="1">
      <c r="A320" s="277">
        <v>1</v>
      </c>
      <c r="B320" s="96" t="s">
        <v>645</v>
      </c>
      <c r="C320" s="161"/>
      <c r="D320" s="154"/>
      <c r="E320" s="77"/>
      <c r="F320" s="162"/>
      <c r="G320" s="79"/>
      <c r="H320" s="155"/>
      <c r="I320" s="291">
        <v>0</v>
      </c>
    </row>
    <row r="321" spans="1:9" ht="15" customHeight="1">
      <c r="A321" s="277">
        <v>2</v>
      </c>
      <c r="B321" s="96" t="s">
        <v>646</v>
      </c>
      <c r="C321" s="161"/>
      <c r="D321" s="163"/>
      <c r="E321" s="82"/>
      <c r="F321" s="164"/>
      <c r="G321" s="84"/>
      <c r="H321" s="155"/>
      <c r="I321" s="305">
        <v>0</v>
      </c>
    </row>
    <row r="322" spans="1:9" ht="15" customHeight="1">
      <c r="A322" s="277">
        <v>3</v>
      </c>
      <c r="B322" s="96" t="s">
        <v>647</v>
      </c>
      <c r="C322" s="161"/>
      <c r="D322" s="163"/>
      <c r="E322" s="82"/>
      <c r="F322" s="164"/>
      <c r="G322" s="84"/>
      <c r="H322" s="155"/>
      <c r="I322" s="305">
        <v>0</v>
      </c>
    </row>
    <row r="323" spans="1:9" ht="15" customHeight="1">
      <c r="A323" s="277">
        <v>4</v>
      </c>
      <c r="B323" s="96" t="s">
        <v>648</v>
      </c>
      <c r="C323" s="177"/>
      <c r="D323" s="161" t="s">
        <v>649</v>
      </c>
      <c r="E323" s="94">
        <v>0</v>
      </c>
      <c r="F323" s="88" t="s">
        <v>573</v>
      </c>
      <c r="G323" s="79">
        <v>0</v>
      </c>
      <c r="H323" s="155"/>
      <c r="I323" s="305">
        <f>E323*G323*C323</f>
        <v>0</v>
      </c>
    </row>
    <row r="324" spans="1:9" ht="15" customHeight="1">
      <c r="A324" s="277">
        <v>5</v>
      </c>
      <c r="B324" s="96" t="s">
        <v>650</v>
      </c>
      <c r="C324" s="177"/>
      <c r="D324" s="161" t="s">
        <v>649</v>
      </c>
      <c r="E324" s="94">
        <v>0</v>
      </c>
      <c r="F324" s="88" t="s">
        <v>573</v>
      </c>
      <c r="G324" s="84">
        <v>0</v>
      </c>
      <c r="H324" s="155"/>
      <c r="I324" s="305">
        <f>E324*G324*C324</f>
        <v>0</v>
      </c>
    </row>
    <row r="325" spans="1:9" ht="15" customHeight="1">
      <c r="A325" s="277">
        <v>6</v>
      </c>
      <c r="B325" s="96" t="s">
        <v>651</v>
      </c>
      <c r="C325" s="161"/>
      <c r="D325" s="154"/>
      <c r="E325" s="77"/>
      <c r="F325" s="162"/>
      <c r="G325" s="79"/>
      <c r="H325" s="155"/>
      <c r="I325" s="305">
        <v>0</v>
      </c>
    </row>
    <row r="326" spans="1:9" ht="15" customHeight="1">
      <c r="A326" s="277">
        <v>7</v>
      </c>
      <c r="B326" s="96" t="s">
        <v>652</v>
      </c>
      <c r="C326" s="161"/>
      <c r="D326" s="163"/>
      <c r="E326" s="82"/>
      <c r="F326" s="164"/>
      <c r="G326" s="84"/>
      <c r="H326" s="155"/>
      <c r="I326" s="305">
        <v>0</v>
      </c>
    </row>
    <row r="327" spans="1:9" ht="15" customHeight="1">
      <c r="A327" s="277">
        <v>8</v>
      </c>
      <c r="B327" s="96" t="s">
        <v>653</v>
      </c>
      <c r="C327" s="161"/>
      <c r="D327" s="163"/>
      <c r="E327" s="82"/>
      <c r="F327" s="164"/>
      <c r="G327" s="84"/>
      <c r="H327" s="155"/>
      <c r="I327" s="305">
        <v>0</v>
      </c>
    </row>
    <row r="328" spans="1:9" ht="15" customHeight="1">
      <c r="A328" s="277">
        <v>9</v>
      </c>
      <c r="B328" s="96" t="s">
        <v>654</v>
      </c>
      <c r="C328" s="161"/>
      <c r="D328" s="163"/>
      <c r="E328" s="82"/>
      <c r="F328" s="164"/>
      <c r="G328" s="84"/>
      <c r="H328" s="155"/>
      <c r="I328" s="305">
        <v>0</v>
      </c>
    </row>
    <row r="329" spans="1:9" ht="15" customHeight="1">
      <c r="A329" s="277">
        <v>10</v>
      </c>
      <c r="B329" s="96" t="s">
        <v>655</v>
      </c>
      <c r="C329" s="161"/>
      <c r="D329" s="163"/>
      <c r="E329" s="82"/>
      <c r="F329" s="164"/>
      <c r="G329" s="84"/>
      <c r="H329" s="155"/>
      <c r="I329" s="291">
        <v>0</v>
      </c>
    </row>
    <row r="330" spans="1:9" ht="15" customHeight="1">
      <c r="A330" s="277">
        <v>11</v>
      </c>
      <c r="B330" s="96" t="s">
        <v>656</v>
      </c>
      <c r="C330" s="161"/>
      <c r="D330" s="163"/>
      <c r="E330" s="82"/>
      <c r="F330" s="164"/>
      <c r="G330" s="84"/>
      <c r="H330" s="155"/>
      <c r="I330" s="291">
        <v>0</v>
      </c>
    </row>
    <row r="331" spans="1:9" ht="15" customHeight="1">
      <c r="A331" s="277">
        <v>12</v>
      </c>
      <c r="B331" s="96" t="s">
        <v>543</v>
      </c>
      <c r="C331" s="161"/>
      <c r="D331" s="163"/>
      <c r="E331" s="82"/>
      <c r="F331" s="164"/>
      <c r="G331" s="84"/>
      <c r="H331" s="155"/>
      <c r="I331" s="291">
        <v>0</v>
      </c>
    </row>
    <row r="332" spans="1:9" ht="15" customHeight="1">
      <c r="A332" s="277"/>
      <c r="B332" s="96"/>
      <c r="C332" s="161"/>
      <c r="D332" s="159"/>
      <c r="E332" s="94"/>
      <c r="F332" s="160"/>
      <c r="G332" s="88"/>
      <c r="H332" s="160"/>
      <c r="I332" s="278"/>
    </row>
    <row r="333" spans="1:9" ht="15" customHeight="1">
      <c r="A333" s="327" t="s">
        <v>423</v>
      </c>
      <c r="B333" s="266" t="s">
        <v>657</v>
      </c>
      <c r="C333" s="267"/>
      <c r="D333" s="264"/>
      <c r="E333" s="260"/>
      <c r="F333" s="265"/>
      <c r="G333" s="262"/>
      <c r="H333" s="270"/>
      <c r="I333" s="345">
        <f>SUM(I320:I332)</f>
        <v>0</v>
      </c>
    </row>
    <row r="334" spans="1:9" ht="15" customHeight="1">
      <c r="A334" s="327"/>
      <c r="B334" s="117"/>
      <c r="C334" s="161"/>
      <c r="D334" s="159"/>
      <c r="E334" s="94"/>
      <c r="F334" s="160"/>
      <c r="G334" s="88"/>
      <c r="H334" s="160"/>
      <c r="I334" s="283"/>
    </row>
    <row r="335" spans="1:9" ht="15" customHeight="1">
      <c r="A335" s="328">
        <v>22</v>
      </c>
      <c r="B335" s="117" t="s">
        <v>395</v>
      </c>
      <c r="C335" s="161"/>
      <c r="D335" s="159"/>
      <c r="E335" s="94"/>
      <c r="F335" s="160"/>
      <c r="G335" s="88"/>
      <c r="H335" s="160"/>
      <c r="I335" s="290"/>
    </row>
    <row r="336" spans="1:9" ht="15" customHeight="1">
      <c r="A336" s="277">
        <v>1</v>
      </c>
      <c r="B336" s="96" t="s">
        <v>642</v>
      </c>
      <c r="C336" s="161"/>
      <c r="D336" s="154"/>
      <c r="E336" s="77"/>
      <c r="F336" s="162"/>
      <c r="G336" s="79"/>
      <c r="H336" s="155"/>
      <c r="I336" s="308">
        <v>0</v>
      </c>
    </row>
    <row r="337" spans="1:9" ht="15" customHeight="1">
      <c r="A337" s="277">
        <v>2</v>
      </c>
      <c r="B337" s="96" t="s">
        <v>658</v>
      </c>
      <c r="C337" s="161"/>
      <c r="D337" s="159"/>
      <c r="E337" s="94"/>
      <c r="F337" s="160"/>
      <c r="G337" s="88"/>
      <c r="H337" s="160"/>
      <c r="I337" s="308">
        <v>0</v>
      </c>
    </row>
    <row r="338" spans="1:9" ht="15" customHeight="1">
      <c r="A338" s="327"/>
      <c r="B338" s="96"/>
      <c r="C338" s="161"/>
      <c r="D338" s="159"/>
      <c r="E338" s="94"/>
      <c r="F338" s="160"/>
      <c r="G338" s="88"/>
      <c r="H338" s="160"/>
      <c r="I338" s="283"/>
    </row>
    <row r="339" spans="1:9" ht="15" customHeight="1">
      <c r="A339" s="327" t="s">
        <v>423</v>
      </c>
      <c r="B339" s="266" t="s">
        <v>659</v>
      </c>
      <c r="C339" s="267"/>
      <c r="D339" s="264"/>
      <c r="E339" s="260"/>
      <c r="F339" s="265"/>
      <c r="G339" s="262"/>
      <c r="H339" s="265"/>
      <c r="I339" s="315">
        <f>SUM(I336:I338)</f>
        <v>0</v>
      </c>
    </row>
    <row r="340" spans="1:9" ht="15" customHeight="1">
      <c r="A340" s="346"/>
      <c r="B340" s="198"/>
      <c r="C340" s="199"/>
      <c r="D340" s="198"/>
      <c r="E340" s="200"/>
      <c r="F340" s="198"/>
      <c r="G340" s="201"/>
      <c r="H340" s="198"/>
      <c r="I340" s="347"/>
    </row>
    <row r="341" spans="1:9" ht="15" customHeight="1">
      <c r="A341" s="328">
        <v>23</v>
      </c>
      <c r="B341" s="117" t="s">
        <v>660</v>
      </c>
      <c r="C341" s="161"/>
      <c r="D341" s="202"/>
      <c r="E341" s="203"/>
      <c r="F341" s="160"/>
      <c r="G341" s="88"/>
      <c r="H341" s="160"/>
      <c r="I341" s="290"/>
    </row>
    <row r="342" spans="1:9" ht="15" customHeight="1">
      <c r="A342" s="277">
        <v>1</v>
      </c>
      <c r="B342" s="96" t="s">
        <v>661</v>
      </c>
      <c r="C342" s="161"/>
      <c r="D342" s="154"/>
      <c r="E342" s="77"/>
      <c r="F342" s="162"/>
      <c r="G342" s="79"/>
      <c r="H342" s="155"/>
      <c r="I342" s="308">
        <v>0</v>
      </c>
    </row>
    <row r="343" spans="1:9" ht="15" customHeight="1">
      <c r="A343" s="277">
        <v>2</v>
      </c>
      <c r="B343" s="96" t="s">
        <v>655</v>
      </c>
      <c r="C343" s="161"/>
      <c r="D343" s="163"/>
      <c r="E343" s="82"/>
      <c r="F343" s="164"/>
      <c r="G343" s="84"/>
      <c r="H343" s="155"/>
      <c r="I343" s="307">
        <v>0</v>
      </c>
    </row>
    <row r="344" spans="1:9" ht="15" customHeight="1">
      <c r="A344" s="277">
        <v>3</v>
      </c>
      <c r="B344" s="96" t="s">
        <v>662</v>
      </c>
      <c r="C344" s="161"/>
      <c r="D344" s="163"/>
      <c r="E344" s="82"/>
      <c r="F344" s="164"/>
      <c r="G344" s="84"/>
      <c r="H344" s="155"/>
      <c r="I344" s="307">
        <v>0</v>
      </c>
    </row>
    <row r="345" spans="1:9" ht="15" customHeight="1">
      <c r="A345" s="277">
        <v>4</v>
      </c>
      <c r="B345" s="96" t="s">
        <v>663</v>
      </c>
      <c r="C345" s="161"/>
      <c r="D345" s="163"/>
      <c r="E345" s="82"/>
      <c r="F345" s="164"/>
      <c r="G345" s="84"/>
      <c r="H345" s="155"/>
      <c r="I345" s="307">
        <v>0</v>
      </c>
    </row>
    <row r="346" spans="1:9" s="125" customFormat="1" ht="15" customHeight="1">
      <c r="A346" s="329">
        <v>5</v>
      </c>
      <c r="B346" s="348" t="s">
        <v>664</v>
      </c>
      <c r="C346" s="330"/>
      <c r="D346" s="170"/>
      <c r="E346" s="171"/>
      <c r="F346" s="172"/>
      <c r="G346" s="142"/>
      <c r="H346" s="173"/>
      <c r="I346" s="305">
        <v>0</v>
      </c>
    </row>
    <row r="347" spans="1:9" s="125" customFormat="1" ht="15" customHeight="1">
      <c r="A347" s="329">
        <v>6</v>
      </c>
      <c r="B347" s="348" t="s">
        <v>665</v>
      </c>
      <c r="C347" s="330"/>
      <c r="D347" s="170"/>
      <c r="E347" s="171"/>
      <c r="F347" s="172"/>
      <c r="G347" s="142"/>
      <c r="H347" s="173"/>
      <c r="I347" s="305">
        <v>0</v>
      </c>
    </row>
    <row r="348" spans="1:9" s="125" customFormat="1" ht="15" customHeight="1">
      <c r="A348" s="329">
        <v>7</v>
      </c>
      <c r="B348" s="348" t="s">
        <v>394</v>
      </c>
      <c r="C348" s="330"/>
      <c r="D348" s="170"/>
      <c r="E348" s="171"/>
      <c r="F348" s="172"/>
      <c r="G348" s="142"/>
      <c r="H348" s="173"/>
      <c r="I348" s="305">
        <v>0</v>
      </c>
    </row>
    <row r="349" spans="1:9" ht="15" customHeight="1">
      <c r="A349" s="277">
        <v>8</v>
      </c>
      <c r="B349" s="96" t="s">
        <v>654</v>
      </c>
      <c r="C349" s="161"/>
      <c r="D349" s="163"/>
      <c r="E349" s="82"/>
      <c r="F349" s="164"/>
      <c r="G349" s="84"/>
      <c r="H349" s="155"/>
      <c r="I349" s="308">
        <v>0</v>
      </c>
    </row>
    <row r="350" spans="1:9" ht="15" customHeight="1">
      <c r="A350" s="277">
        <v>9</v>
      </c>
      <c r="B350" s="96" t="s">
        <v>666</v>
      </c>
      <c r="C350" s="161"/>
      <c r="D350" s="163"/>
      <c r="E350" s="82"/>
      <c r="F350" s="164"/>
      <c r="G350" s="84"/>
      <c r="H350" s="155"/>
      <c r="I350" s="308">
        <v>0</v>
      </c>
    </row>
    <row r="351" spans="1:9" ht="15" customHeight="1">
      <c r="A351" s="277">
        <v>10</v>
      </c>
      <c r="B351" s="96" t="s">
        <v>667</v>
      </c>
      <c r="C351" s="161"/>
      <c r="D351" s="163"/>
      <c r="E351" s="82"/>
      <c r="F351" s="164"/>
      <c r="G351" s="84"/>
      <c r="H351" s="155"/>
      <c r="I351" s="308">
        <v>0</v>
      </c>
    </row>
    <row r="352" spans="1:9" ht="15" customHeight="1">
      <c r="A352" s="277">
        <v>11</v>
      </c>
      <c r="B352" s="96" t="s">
        <v>668</v>
      </c>
      <c r="C352" s="161"/>
      <c r="D352" s="163"/>
      <c r="E352" s="82"/>
      <c r="F352" s="164"/>
      <c r="G352" s="84"/>
      <c r="H352" s="155"/>
      <c r="I352" s="278">
        <v>0</v>
      </c>
    </row>
    <row r="353" spans="1:26" ht="15" customHeight="1">
      <c r="A353" s="277"/>
      <c r="B353" s="96"/>
      <c r="C353" s="161"/>
      <c r="D353" s="159"/>
      <c r="E353" s="94"/>
      <c r="F353" s="160"/>
      <c r="G353" s="88"/>
      <c r="H353" s="160"/>
      <c r="I353" s="283"/>
    </row>
    <row r="354" spans="1:26" ht="15" customHeight="1">
      <c r="A354" s="327" t="s">
        <v>423</v>
      </c>
      <c r="B354" s="266" t="s">
        <v>669</v>
      </c>
      <c r="C354" s="267"/>
      <c r="D354" s="264"/>
      <c r="E354" s="260"/>
      <c r="F354" s="265"/>
      <c r="G354" s="262"/>
      <c r="H354" s="265"/>
      <c r="I354" s="315">
        <f>SUM(I342:I353)</f>
        <v>0</v>
      </c>
    </row>
    <row r="355" spans="1:26" ht="15" customHeight="1">
      <c r="A355" s="349"/>
      <c r="B355" s="204"/>
      <c r="C355" s="205"/>
      <c r="D355" s="206"/>
      <c r="E355" s="207"/>
      <c r="F355" s="208"/>
      <c r="G355" s="209"/>
      <c r="H355" s="208"/>
      <c r="I355" s="316"/>
    </row>
    <row r="356" spans="1:26" ht="15" customHeight="1">
      <c r="A356" s="350" t="s">
        <v>670</v>
      </c>
      <c r="B356" s="332"/>
      <c r="C356" s="331"/>
      <c r="D356" s="159"/>
      <c r="E356" s="94"/>
      <c r="F356" s="160"/>
      <c r="G356" s="88"/>
      <c r="H356" s="155"/>
      <c r="I356" s="308">
        <f>I62+I76+I86+I127+I156+I170+I182+I199+I204+I213+I234+I255+I273+I280+I294+I311+I317+I333+I339+I354</f>
        <v>0</v>
      </c>
    </row>
    <row r="357" spans="1:26" ht="15" customHeight="1">
      <c r="A357" s="327"/>
      <c r="B357" s="96"/>
      <c r="C357" s="161"/>
      <c r="D357" s="159"/>
      <c r="E357" s="94"/>
      <c r="F357" s="160"/>
      <c r="G357" s="88"/>
      <c r="H357" s="160"/>
      <c r="I357" s="316"/>
    </row>
    <row r="358" spans="1:26" ht="15" customHeight="1">
      <c r="A358" s="349"/>
      <c r="B358" s="138"/>
      <c r="C358" s="205"/>
      <c r="D358" s="206"/>
      <c r="E358" s="207"/>
      <c r="F358" s="208"/>
      <c r="G358" s="209"/>
      <c r="H358" s="208"/>
      <c r="I358" s="316"/>
    </row>
    <row r="359" spans="1:26" ht="15" customHeight="1">
      <c r="A359" s="350" t="s">
        <v>671</v>
      </c>
      <c r="B359" s="332"/>
      <c r="C359" s="331"/>
      <c r="D359" s="332"/>
      <c r="E359" s="94"/>
      <c r="F359" s="160"/>
      <c r="G359" s="88"/>
      <c r="H359" s="155"/>
      <c r="I359" s="308">
        <f>I39+I356</f>
        <v>0</v>
      </c>
    </row>
    <row r="360" spans="1:26" ht="15" customHeight="1">
      <c r="A360" s="351"/>
      <c r="B360" s="100"/>
      <c r="C360" s="210"/>
      <c r="D360" s="211"/>
      <c r="E360" s="212"/>
      <c r="F360" s="213"/>
      <c r="G360" s="214"/>
      <c r="H360" s="213"/>
      <c r="I360" s="290"/>
    </row>
    <row r="361" spans="1:26" ht="15" customHeight="1">
      <c r="A361" s="328">
        <v>24</v>
      </c>
      <c r="B361" s="186" t="s">
        <v>672</v>
      </c>
      <c r="C361" s="331"/>
      <c r="D361" s="332"/>
      <c r="E361" s="200"/>
      <c r="F361" s="332"/>
      <c r="G361" s="352"/>
      <c r="H361" s="160"/>
      <c r="I361" s="283"/>
    </row>
    <row r="362" spans="1:26" ht="15" customHeight="1">
      <c r="A362" s="353"/>
      <c r="B362" s="96"/>
      <c r="C362" s="161"/>
      <c r="D362" s="159"/>
      <c r="E362" s="94"/>
      <c r="F362" s="160"/>
      <c r="G362" s="88"/>
      <c r="H362" s="160"/>
      <c r="I362" s="290"/>
    </row>
    <row r="363" spans="1:26" ht="15" customHeight="1">
      <c r="A363" s="277">
        <v>1</v>
      </c>
      <c r="B363" s="96" t="s">
        <v>309</v>
      </c>
      <c r="C363" s="161" t="s">
        <v>673</v>
      </c>
      <c r="D363" s="154">
        <f>I359</f>
        <v>0</v>
      </c>
      <c r="E363" s="94" t="s">
        <v>421</v>
      </c>
      <c r="F363" s="159"/>
      <c r="G363" s="217" t="s">
        <v>680</v>
      </c>
      <c r="H363" s="155"/>
      <c r="I363" s="308" t="e">
        <f>D363*G363</f>
        <v>#VALUE!</v>
      </c>
    </row>
    <row r="364" spans="1:26" s="125" customFormat="1" ht="15" customHeight="1">
      <c r="A364" s="277">
        <v>2</v>
      </c>
      <c r="B364" s="96" t="s">
        <v>311</v>
      </c>
      <c r="C364" s="330" t="s">
        <v>673</v>
      </c>
      <c r="D364" s="170">
        <f>I359</f>
        <v>0</v>
      </c>
      <c r="E364" s="122" t="s">
        <v>421</v>
      </c>
      <c r="F364" s="218"/>
      <c r="G364" s="219" t="s">
        <v>680</v>
      </c>
      <c r="H364" s="173"/>
      <c r="I364" s="291" t="e">
        <f>D364*G364</f>
        <v>#VALUE!</v>
      </c>
    </row>
    <row r="365" spans="1:26" s="125" customFormat="1" ht="15" customHeight="1">
      <c r="A365" s="277">
        <v>3</v>
      </c>
      <c r="B365" s="96" t="s">
        <v>313</v>
      </c>
      <c r="C365" s="330" t="s">
        <v>673</v>
      </c>
      <c r="D365" s="170">
        <f>I359</f>
        <v>0</v>
      </c>
      <c r="E365" s="122" t="s">
        <v>421</v>
      </c>
      <c r="F365" s="218"/>
      <c r="G365" s="219" t="s">
        <v>680</v>
      </c>
      <c r="H365" s="173"/>
      <c r="I365" s="291" t="e">
        <f>D365*G365</f>
        <v>#VALUE!</v>
      </c>
    </row>
    <row r="366" spans="1:26" s="3" customFormat="1" ht="15.75" customHeight="1">
      <c r="A366" s="277">
        <v>4</v>
      </c>
      <c r="B366" s="420" t="s">
        <v>315</v>
      </c>
      <c r="C366" s="330" t="s">
        <v>673</v>
      </c>
      <c r="D366" s="170">
        <f t="shared" ref="D366:D368" si="2">I360</f>
        <v>0</v>
      </c>
      <c r="E366" s="122" t="s">
        <v>421</v>
      </c>
      <c r="F366" s="218"/>
      <c r="G366" s="219" t="s">
        <v>680</v>
      </c>
      <c r="H366" s="9">
        <f t="shared" ref="H366:H368" si="3">SUM(F366:G366)</f>
        <v>0</v>
      </c>
      <c r="I366" s="291" t="e">
        <f t="shared" ref="I366:I368" si="4">D366*G366</f>
        <v>#VALUE!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s="3" customFormat="1" ht="15.75" customHeight="1">
      <c r="A367" s="277">
        <v>5</v>
      </c>
      <c r="B367" s="420" t="s">
        <v>317</v>
      </c>
      <c r="C367" s="330" t="s">
        <v>673</v>
      </c>
      <c r="D367" s="170">
        <f t="shared" si="2"/>
        <v>0</v>
      </c>
      <c r="E367" s="122" t="s">
        <v>421</v>
      </c>
      <c r="F367" s="218"/>
      <c r="G367" s="219" t="s">
        <v>680</v>
      </c>
      <c r="H367" s="9">
        <f t="shared" si="3"/>
        <v>0</v>
      </c>
      <c r="I367" s="291" t="e">
        <f t="shared" si="4"/>
        <v>#VALUE!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s="3" customFormat="1" ht="15.75" customHeight="1">
      <c r="A368" s="277">
        <v>6</v>
      </c>
      <c r="B368" s="420" t="s">
        <v>679</v>
      </c>
      <c r="C368" s="330" t="s">
        <v>673</v>
      </c>
      <c r="D368" s="170">
        <f t="shared" si="2"/>
        <v>0</v>
      </c>
      <c r="E368" s="122" t="s">
        <v>421</v>
      </c>
      <c r="F368" s="218"/>
      <c r="G368" s="8"/>
      <c r="H368" s="9">
        <f t="shared" si="3"/>
        <v>0</v>
      </c>
      <c r="I368" s="291">
        <f t="shared" si="4"/>
        <v>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9" ht="15" customHeight="1">
      <c r="A369" s="327"/>
      <c r="B369" s="96"/>
      <c r="C369" s="161"/>
      <c r="D369" s="159"/>
      <c r="E369" s="94"/>
      <c r="F369" s="160"/>
      <c r="G369" s="88"/>
      <c r="H369" s="160"/>
      <c r="I369" s="283"/>
    </row>
    <row r="370" spans="1:9" ht="15" customHeight="1">
      <c r="A370" s="327" t="s">
        <v>423</v>
      </c>
      <c r="B370" s="266" t="s">
        <v>674</v>
      </c>
      <c r="C370" s="267"/>
      <c r="D370" s="264"/>
      <c r="E370" s="260"/>
      <c r="F370" s="265"/>
      <c r="G370" s="262"/>
      <c r="H370" s="265"/>
      <c r="I370" s="315" t="e">
        <f>SUM(I363:I369)</f>
        <v>#VALUE!</v>
      </c>
    </row>
    <row r="371" spans="1:9" ht="15" customHeight="1">
      <c r="A371" s="563"/>
      <c r="B371" s="564"/>
      <c r="C371" s="564"/>
      <c r="D371" s="564"/>
      <c r="E371" s="564"/>
      <c r="F371" s="564"/>
      <c r="G371" s="564"/>
      <c r="H371" s="564"/>
      <c r="I371" s="565"/>
    </row>
    <row r="372" spans="1:9" ht="20" thickBot="1">
      <c r="A372" s="355" t="s">
        <v>675</v>
      </c>
      <c r="B372" s="356"/>
      <c r="C372" s="357"/>
      <c r="D372" s="358"/>
      <c r="E372" s="359"/>
      <c r="F372" s="360"/>
      <c r="G372" s="361"/>
      <c r="H372" s="360"/>
      <c r="I372" s="362" t="e">
        <f>I359+I370</f>
        <v>#VALUE!</v>
      </c>
    </row>
    <row r="375" spans="1:9" ht="14" customHeight="1">
      <c r="A375" s="430" t="s">
        <v>386</v>
      </c>
      <c r="B375" s="430"/>
      <c r="C375" s="430"/>
      <c r="D375" s="430"/>
      <c r="E375" s="430"/>
      <c r="F375" s="430"/>
      <c r="G375" s="430"/>
      <c r="H375" s="430"/>
      <c r="I375" s="430"/>
    </row>
    <row r="376" spans="1:9">
      <c r="A376" s="430"/>
      <c r="B376" s="430"/>
      <c r="C376" s="430"/>
      <c r="D376" s="430"/>
      <c r="E376" s="430"/>
      <c r="F376" s="430"/>
      <c r="G376" s="430"/>
      <c r="H376" s="430"/>
      <c r="I376" s="430"/>
    </row>
  </sheetData>
  <mergeCells count="5">
    <mergeCell ref="A1:I1"/>
    <mergeCell ref="J73:J74"/>
    <mergeCell ref="A371:I371"/>
    <mergeCell ref="A2:I2"/>
    <mergeCell ref="A375:I376"/>
  </mergeCells>
  <pageMargins left="0.27" right="0.23" top="0.52" bottom="0.94" header="0.24" footer="0"/>
  <pageSetup paperSize="9" scale="90" fitToHeight="0" orientation="portrait" horizontalDpi="4294967292" verticalDpi="4294967292"/>
  <headerFooter alignWithMargins="0"/>
  <rowBreaks count="1" manualBreakCount="1">
    <brk id="21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B700-58E7-2647-96B5-C9F16CBC6DC5}">
  <dimension ref="A1:Z995"/>
  <sheetViews>
    <sheetView workbookViewId="0">
      <selection activeCell="A2" sqref="A2"/>
    </sheetView>
  </sheetViews>
  <sheetFormatPr baseColWidth="10" defaultColWidth="15.19921875" defaultRowHeight="15" customHeight="1"/>
  <cols>
    <col min="1" max="1" width="5" style="3" customWidth="1"/>
    <col min="2" max="2" width="92.796875" style="3" customWidth="1"/>
    <col min="3" max="5" width="17.59765625" style="3" customWidth="1"/>
    <col min="6" max="8" width="17.59765625" style="3" hidden="1" customWidth="1"/>
    <col min="9" max="26" width="11.19921875" style="3" customWidth="1"/>
    <col min="27" max="16384" width="15.19921875" style="3"/>
  </cols>
  <sheetData>
    <row r="1" spans="1:26" ht="15" customHeight="1" thickBot="1">
      <c r="A1" s="574" t="s">
        <v>722</v>
      </c>
      <c r="B1" s="575"/>
      <c r="C1" s="575"/>
      <c r="D1" s="575"/>
      <c r="E1" s="575"/>
      <c r="F1" s="374"/>
      <c r="G1" s="374"/>
      <c r="H1" s="374"/>
      <c r="I1" s="2"/>
    </row>
    <row r="2" spans="1:26" ht="17" thickTop="1">
      <c r="A2" s="230"/>
      <c r="B2" s="231"/>
      <c r="C2" s="568" t="s">
        <v>88</v>
      </c>
      <c r="D2" s="569"/>
      <c r="E2" s="570"/>
      <c r="F2" s="571" t="s">
        <v>89</v>
      </c>
      <c r="G2" s="572"/>
      <c r="H2" s="57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232">
        <v>1</v>
      </c>
      <c r="B3" s="4" t="s">
        <v>90</v>
      </c>
      <c r="C3" s="221" t="s">
        <v>91</v>
      </c>
      <c r="D3" s="5" t="s">
        <v>92</v>
      </c>
      <c r="E3" s="233" t="s">
        <v>93</v>
      </c>
      <c r="F3" s="5" t="s">
        <v>91</v>
      </c>
      <c r="G3" s="5" t="s">
        <v>92</v>
      </c>
      <c r="H3" s="6" t="s">
        <v>94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>
      <c r="A4" s="234" t="s">
        <v>718</v>
      </c>
      <c r="B4" s="235" t="s">
        <v>96</v>
      </c>
      <c r="C4" s="225">
        <v>0</v>
      </c>
      <c r="D4" s="220">
        <v>0</v>
      </c>
      <c r="E4" s="236">
        <f t="shared" ref="E4:E17" si="0">SUM(C4:D4)</f>
        <v>0</v>
      </c>
      <c r="F4" s="8"/>
      <c r="G4" s="8"/>
      <c r="H4" s="9">
        <f t="shared" ref="H4:H17" si="1">SUM(F4:G4)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34" t="s">
        <v>95</v>
      </c>
      <c r="B5" s="235" t="s">
        <v>98</v>
      </c>
      <c r="C5" s="223">
        <v>0</v>
      </c>
      <c r="D5" s="220">
        <v>0</v>
      </c>
      <c r="E5" s="236">
        <f t="shared" si="0"/>
        <v>0</v>
      </c>
      <c r="F5" s="8"/>
      <c r="G5" s="8"/>
      <c r="H5" s="9">
        <f t="shared" si="1"/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34" t="s">
        <v>97</v>
      </c>
      <c r="B6" s="235" t="s">
        <v>100</v>
      </c>
      <c r="C6" s="223">
        <v>0</v>
      </c>
      <c r="D6" s="220">
        <v>0</v>
      </c>
      <c r="E6" s="236">
        <f t="shared" si="0"/>
        <v>0</v>
      </c>
      <c r="F6" s="8"/>
      <c r="G6" s="8"/>
      <c r="H6" s="9">
        <f t="shared" si="1"/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34" t="s">
        <v>99</v>
      </c>
      <c r="B7" s="235" t="s">
        <v>102</v>
      </c>
      <c r="C7" s="223">
        <v>0</v>
      </c>
      <c r="D7" s="220">
        <v>0</v>
      </c>
      <c r="E7" s="236">
        <f t="shared" si="0"/>
        <v>0</v>
      </c>
      <c r="F7" s="8"/>
      <c r="G7" s="8"/>
      <c r="H7" s="9">
        <f t="shared" si="1"/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34" t="s">
        <v>101</v>
      </c>
      <c r="B8" s="235" t="s">
        <v>104</v>
      </c>
      <c r="C8" s="223">
        <v>0</v>
      </c>
      <c r="D8" s="220">
        <v>0</v>
      </c>
      <c r="E8" s="236">
        <f t="shared" si="0"/>
        <v>0</v>
      </c>
      <c r="F8" s="8"/>
      <c r="G8" s="8"/>
      <c r="H8" s="9">
        <f t="shared" si="1"/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34" t="s">
        <v>103</v>
      </c>
      <c r="B9" s="235" t="s">
        <v>106</v>
      </c>
      <c r="C9" s="223">
        <v>0</v>
      </c>
      <c r="D9" s="220">
        <v>0</v>
      </c>
      <c r="E9" s="236">
        <f t="shared" si="0"/>
        <v>0</v>
      </c>
      <c r="F9" s="8"/>
      <c r="G9" s="8"/>
      <c r="H9" s="9">
        <f t="shared" si="1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34" t="s">
        <v>105</v>
      </c>
      <c r="B10" s="235" t="s">
        <v>108</v>
      </c>
      <c r="C10" s="223">
        <v>0</v>
      </c>
      <c r="D10" s="220">
        <v>0</v>
      </c>
      <c r="E10" s="236">
        <f t="shared" si="0"/>
        <v>0</v>
      </c>
      <c r="F10" s="8"/>
      <c r="G10" s="8"/>
      <c r="H10" s="9">
        <f t="shared" si="1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34" t="s">
        <v>107</v>
      </c>
      <c r="B11" s="235" t="s">
        <v>110</v>
      </c>
      <c r="C11" s="223">
        <v>0</v>
      </c>
      <c r="D11" s="220">
        <v>0</v>
      </c>
      <c r="E11" s="236">
        <f t="shared" si="0"/>
        <v>0</v>
      </c>
      <c r="F11" s="8"/>
      <c r="G11" s="8"/>
      <c r="H11" s="9">
        <f t="shared" si="1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34" t="s">
        <v>109</v>
      </c>
      <c r="B12" s="235" t="s">
        <v>112</v>
      </c>
      <c r="C12" s="223">
        <v>0</v>
      </c>
      <c r="D12" s="220">
        <v>0</v>
      </c>
      <c r="E12" s="236">
        <f t="shared" si="0"/>
        <v>0</v>
      </c>
      <c r="F12" s="8"/>
      <c r="G12" s="8"/>
      <c r="H12" s="9">
        <f t="shared" si="1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34" t="s">
        <v>111</v>
      </c>
      <c r="B13" s="235" t="s">
        <v>114</v>
      </c>
      <c r="C13" s="223">
        <v>0</v>
      </c>
      <c r="D13" s="220">
        <v>0</v>
      </c>
      <c r="E13" s="236">
        <f t="shared" si="0"/>
        <v>0</v>
      </c>
      <c r="F13" s="8"/>
      <c r="G13" s="8"/>
      <c r="H13" s="9">
        <f t="shared" si="1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34" t="s">
        <v>113</v>
      </c>
      <c r="B14" s="235" t="s">
        <v>116</v>
      </c>
      <c r="C14" s="223">
        <v>0</v>
      </c>
      <c r="D14" s="220">
        <v>0</v>
      </c>
      <c r="E14" s="236">
        <f t="shared" si="0"/>
        <v>0</v>
      </c>
      <c r="F14" s="8"/>
      <c r="G14" s="8"/>
      <c r="H14" s="9">
        <f t="shared" si="1"/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34" t="s">
        <v>115</v>
      </c>
      <c r="B15" s="235" t="s">
        <v>118</v>
      </c>
      <c r="C15" s="223">
        <v>0</v>
      </c>
      <c r="D15" s="220">
        <v>0</v>
      </c>
      <c r="E15" s="236">
        <f t="shared" si="0"/>
        <v>0</v>
      </c>
      <c r="F15" s="8"/>
      <c r="G15" s="8"/>
      <c r="H15" s="9">
        <f t="shared" si="1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34" t="s">
        <v>117</v>
      </c>
      <c r="B16" s="17" t="s">
        <v>120</v>
      </c>
      <c r="C16" s="223">
        <v>0</v>
      </c>
      <c r="D16" s="220">
        <v>0</v>
      </c>
      <c r="E16" s="236">
        <f t="shared" si="0"/>
        <v>0</v>
      </c>
      <c r="F16" s="8"/>
      <c r="G16" s="8"/>
      <c r="H16" s="9">
        <f t="shared" si="1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34" t="s">
        <v>119</v>
      </c>
      <c r="B17" s="17" t="s">
        <v>121</v>
      </c>
      <c r="C17" s="224">
        <v>0</v>
      </c>
      <c r="D17" s="220">
        <v>0</v>
      </c>
      <c r="E17" s="236">
        <f t="shared" si="0"/>
        <v>0</v>
      </c>
      <c r="F17" s="8"/>
      <c r="G17" s="8"/>
      <c r="H17" s="9">
        <f t="shared" si="1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32"/>
      <c r="B18" s="10" t="s">
        <v>122</v>
      </c>
      <c r="C18" s="222">
        <f t="shared" ref="C18:E18" si="2">SUM(C4:C17)</f>
        <v>0</v>
      </c>
      <c r="D18" s="11">
        <f t="shared" si="2"/>
        <v>0</v>
      </c>
      <c r="E18" s="237">
        <f t="shared" si="2"/>
        <v>0</v>
      </c>
      <c r="F18" s="11">
        <f t="shared" ref="F18:H18" si="3">SUM(F4:F17)</f>
        <v>0</v>
      </c>
      <c r="G18" s="11">
        <f t="shared" si="3"/>
        <v>0</v>
      </c>
      <c r="H18" s="12">
        <f t="shared" si="3"/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232">
        <v>2</v>
      </c>
      <c r="B19" s="4" t="s">
        <v>123</v>
      </c>
      <c r="C19" s="226"/>
      <c r="D19" s="227"/>
      <c r="E19" s="238"/>
      <c r="F19" s="228"/>
      <c r="G19" s="7"/>
      <c r="H19" s="14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234" t="s">
        <v>124</v>
      </c>
      <c r="B20" s="235" t="s">
        <v>125</v>
      </c>
      <c r="C20" s="223">
        <v>0</v>
      </c>
      <c r="D20" s="220">
        <v>0</v>
      </c>
      <c r="E20" s="239">
        <f t="shared" ref="E20:E25" si="4">SUM(C20:D20)</f>
        <v>0</v>
      </c>
      <c r="F20" s="8"/>
      <c r="G20" s="8"/>
      <c r="H20" s="9">
        <f t="shared" ref="H20:H25" si="5">SUM(F20:G20)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34" t="s">
        <v>126</v>
      </c>
      <c r="B21" s="235" t="s">
        <v>127</v>
      </c>
      <c r="C21" s="223">
        <v>0</v>
      </c>
      <c r="D21" s="220">
        <v>0</v>
      </c>
      <c r="E21" s="239">
        <f t="shared" si="4"/>
        <v>0</v>
      </c>
      <c r="F21" s="8"/>
      <c r="G21" s="8"/>
      <c r="H21" s="9">
        <f t="shared" si="5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34" t="s">
        <v>128</v>
      </c>
      <c r="B22" s="235" t="s">
        <v>129</v>
      </c>
      <c r="C22" s="223">
        <v>0</v>
      </c>
      <c r="D22" s="220">
        <v>0</v>
      </c>
      <c r="E22" s="239">
        <f t="shared" si="4"/>
        <v>0</v>
      </c>
      <c r="F22" s="8"/>
      <c r="G22" s="8"/>
      <c r="H22" s="9">
        <f t="shared" si="5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34" t="s">
        <v>130</v>
      </c>
      <c r="B23" s="235" t="s">
        <v>131</v>
      </c>
      <c r="C23" s="223">
        <v>0</v>
      </c>
      <c r="D23" s="220">
        <v>0</v>
      </c>
      <c r="E23" s="239">
        <f t="shared" si="4"/>
        <v>0</v>
      </c>
      <c r="F23" s="8"/>
      <c r="G23" s="8"/>
      <c r="H23" s="9">
        <f t="shared" si="5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34" t="s">
        <v>132</v>
      </c>
      <c r="B24" s="17" t="s">
        <v>133</v>
      </c>
      <c r="C24" s="223">
        <v>0</v>
      </c>
      <c r="D24" s="220">
        <v>0</v>
      </c>
      <c r="E24" s="239">
        <f t="shared" si="4"/>
        <v>0</v>
      </c>
      <c r="F24" s="8"/>
      <c r="G24" s="8"/>
      <c r="H24" s="9">
        <f t="shared" si="5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34" t="s">
        <v>134</v>
      </c>
      <c r="B25" s="17" t="s">
        <v>135</v>
      </c>
      <c r="C25" s="223">
        <v>0</v>
      </c>
      <c r="D25" s="220">
        <v>0</v>
      </c>
      <c r="E25" s="239">
        <f t="shared" si="4"/>
        <v>0</v>
      </c>
      <c r="F25" s="8"/>
      <c r="G25" s="8"/>
      <c r="H25" s="9">
        <f t="shared" si="5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40"/>
      <c r="B26" s="10" t="s">
        <v>136</v>
      </c>
      <c r="C26" s="15">
        <f t="shared" ref="C26:E26" si="6">SUM(C20:C25)</f>
        <v>0</v>
      </c>
      <c r="D26" s="15">
        <f t="shared" si="6"/>
        <v>0</v>
      </c>
      <c r="E26" s="241">
        <f t="shared" si="6"/>
        <v>0</v>
      </c>
      <c r="F26" s="15">
        <f t="shared" ref="F26:H26" si="7">SUM(F20:F25)</f>
        <v>0</v>
      </c>
      <c r="G26" s="15">
        <f t="shared" si="7"/>
        <v>0</v>
      </c>
      <c r="H26" s="16">
        <f t="shared" si="7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32">
        <v>3</v>
      </c>
      <c r="B27" s="4" t="s">
        <v>137</v>
      </c>
      <c r="C27" s="13"/>
      <c r="D27" s="228"/>
      <c r="E27" s="242"/>
      <c r="F27" s="228"/>
      <c r="G27" s="7"/>
      <c r="H27" s="1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234" t="s">
        <v>138</v>
      </c>
      <c r="B28" s="235" t="s">
        <v>676</v>
      </c>
      <c r="C28" s="223">
        <v>0</v>
      </c>
      <c r="D28" s="220">
        <v>0</v>
      </c>
      <c r="E28" s="239">
        <f t="shared" ref="E28:E31" si="8">SUM(C28:D28)</f>
        <v>0</v>
      </c>
      <c r="F28" s="8"/>
      <c r="G28" s="8"/>
      <c r="H28" s="9">
        <f t="shared" ref="H28:H31" si="9">SUM(F28:G28)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34" t="s">
        <v>139</v>
      </c>
      <c r="B29" s="235" t="s">
        <v>142</v>
      </c>
      <c r="C29" s="223">
        <v>0</v>
      </c>
      <c r="D29" s="220">
        <v>0</v>
      </c>
      <c r="E29" s="239">
        <f t="shared" si="8"/>
        <v>0</v>
      </c>
      <c r="F29" s="8"/>
      <c r="G29" s="8"/>
      <c r="H29" s="9">
        <f t="shared" si="9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34" t="s">
        <v>140</v>
      </c>
      <c r="B30" s="17" t="s">
        <v>143</v>
      </c>
      <c r="C30" s="223">
        <v>0</v>
      </c>
      <c r="D30" s="220">
        <v>0</v>
      </c>
      <c r="E30" s="239">
        <f t="shared" si="8"/>
        <v>0</v>
      </c>
      <c r="F30" s="8"/>
      <c r="G30" s="8"/>
      <c r="H30" s="9">
        <f t="shared" si="9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34" t="s">
        <v>141</v>
      </c>
      <c r="B31" s="17" t="s">
        <v>144</v>
      </c>
      <c r="C31" s="223">
        <v>0</v>
      </c>
      <c r="D31" s="220">
        <v>0</v>
      </c>
      <c r="E31" s="239">
        <f t="shared" si="8"/>
        <v>0</v>
      </c>
      <c r="F31" s="8"/>
      <c r="G31" s="8"/>
      <c r="H31" s="9">
        <f t="shared" si="9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40"/>
      <c r="B32" s="10" t="s">
        <v>145</v>
      </c>
      <c r="C32" s="15">
        <f t="shared" ref="C32:E32" si="10">SUM(C28:C31)</f>
        <v>0</v>
      </c>
      <c r="D32" s="15">
        <f t="shared" si="10"/>
        <v>0</v>
      </c>
      <c r="E32" s="241">
        <f t="shared" si="10"/>
        <v>0</v>
      </c>
      <c r="F32" s="15">
        <f t="shared" ref="F32:H32" si="11">SUM(F28:F31)</f>
        <v>0</v>
      </c>
      <c r="G32" s="15">
        <f t="shared" si="11"/>
        <v>0</v>
      </c>
      <c r="H32" s="16">
        <f t="shared" si="11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40"/>
      <c r="B33" s="18" t="s">
        <v>304</v>
      </c>
      <c r="C33" s="11">
        <f>SUM(C18+C26+C32)</f>
        <v>0</v>
      </c>
      <c r="D33" s="11">
        <f>SUM(D18+D26+D32)</f>
        <v>0</v>
      </c>
      <c r="E33" s="237">
        <f>SUM(E18+E26+E32)</f>
        <v>0</v>
      </c>
      <c r="F33" s="15"/>
      <c r="G33" s="15"/>
      <c r="H33" s="1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32">
        <v>4</v>
      </c>
      <c r="B34" s="4" t="s">
        <v>146</v>
      </c>
      <c r="C34" s="226"/>
      <c r="D34" s="227"/>
      <c r="E34" s="238"/>
      <c r="F34" s="228"/>
      <c r="G34" s="7"/>
      <c r="H34" s="1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234" t="s">
        <v>147</v>
      </c>
      <c r="B35" s="235" t="s">
        <v>148</v>
      </c>
      <c r="C35" s="223">
        <v>0</v>
      </c>
      <c r="D35" s="220">
        <v>0</v>
      </c>
      <c r="E35" s="239">
        <f t="shared" ref="E35:E84" si="12">SUM(C35:D35)</f>
        <v>0</v>
      </c>
      <c r="F35" s="8"/>
      <c r="G35" s="8"/>
      <c r="H35" s="9">
        <f t="shared" ref="H35:H84" si="13">SUM(F35:G35)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34" t="s">
        <v>149</v>
      </c>
      <c r="B36" s="235" t="s">
        <v>150</v>
      </c>
      <c r="C36" s="223">
        <v>0</v>
      </c>
      <c r="D36" s="220">
        <v>0</v>
      </c>
      <c r="E36" s="239">
        <f t="shared" si="12"/>
        <v>0</v>
      </c>
      <c r="F36" s="8"/>
      <c r="G36" s="8"/>
      <c r="H36" s="9">
        <f t="shared" si="13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34" t="s">
        <v>151</v>
      </c>
      <c r="B37" s="235" t="s">
        <v>152</v>
      </c>
      <c r="C37" s="223">
        <v>0</v>
      </c>
      <c r="D37" s="220">
        <v>0</v>
      </c>
      <c r="E37" s="239">
        <f t="shared" si="12"/>
        <v>0</v>
      </c>
      <c r="F37" s="8"/>
      <c r="G37" s="8"/>
      <c r="H37" s="9">
        <f t="shared" si="13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34" t="s">
        <v>153</v>
      </c>
      <c r="B38" s="235" t="s">
        <v>154</v>
      </c>
      <c r="C38" s="223">
        <v>0</v>
      </c>
      <c r="D38" s="220">
        <v>0</v>
      </c>
      <c r="E38" s="239">
        <f t="shared" si="12"/>
        <v>0</v>
      </c>
      <c r="F38" s="8"/>
      <c r="G38" s="8"/>
      <c r="H38" s="9">
        <f t="shared" si="13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34" t="s">
        <v>155</v>
      </c>
      <c r="B39" s="235" t="s">
        <v>156</v>
      </c>
      <c r="C39" s="223">
        <v>0</v>
      </c>
      <c r="D39" s="220">
        <v>0</v>
      </c>
      <c r="E39" s="239">
        <f t="shared" si="12"/>
        <v>0</v>
      </c>
      <c r="F39" s="8"/>
      <c r="G39" s="8"/>
      <c r="H39" s="9">
        <f t="shared" si="13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34" t="s">
        <v>157</v>
      </c>
      <c r="B40" s="235" t="s">
        <v>158</v>
      </c>
      <c r="C40" s="223">
        <v>0</v>
      </c>
      <c r="D40" s="220">
        <v>0</v>
      </c>
      <c r="E40" s="239">
        <f t="shared" si="12"/>
        <v>0</v>
      </c>
      <c r="F40" s="8"/>
      <c r="G40" s="8"/>
      <c r="H40" s="9">
        <f t="shared" si="13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34" t="s">
        <v>159</v>
      </c>
      <c r="B41" s="235" t="s">
        <v>160</v>
      </c>
      <c r="C41" s="223">
        <v>0</v>
      </c>
      <c r="D41" s="220">
        <v>0</v>
      </c>
      <c r="E41" s="239">
        <f t="shared" si="12"/>
        <v>0</v>
      </c>
      <c r="F41" s="8"/>
      <c r="G41" s="8"/>
      <c r="H41" s="9">
        <f t="shared" si="13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34" t="s">
        <v>161</v>
      </c>
      <c r="B42" s="235" t="s">
        <v>162</v>
      </c>
      <c r="C42" s="223">
        <v>0</v>
      </c>
      <c r="D42" s="220">
        <v>0</v>
      </c>
      <c r="E42" s="239">
        <f t="shared" si="12"/>
        <v>0</v>
      </c>
      <c r="F42" s="8"/>
      <c r="G42" s="8"/>
      <c r="H42" s="9">
        <f t="shared" si="13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34" t="s">
        <v>163</v>
      </c>
      <c r="B43" s="235" t="s">
        <v>164</v>
      </c>
      <c r="C43" s="223">
        <v>0</v>
      </c>
      <c r="D43" s="220">
        <v>0</v>
      </c>
      <c r="E43" s="239">
        <f t="shared" si="12"/>
        <v>0</v>
      </c>
      <c r="F43" s="8"/>
      <c r="G43" s="8"/>
      <c r="H43" s="9">
        <f t="shared" si="13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34" t="s">
        <v>165</v>
      </c>
      <c r="B44" s="235" t="s">
        <v>166</v>
      </c>
      <c r="C44" s="223">
        <v>0</v>
      </c>
      <c r="D44" s="220">
        <v>0</v>
      </c>
      <c r="E44" s="239">
        <f t="shared" si="12"/>
        <v>0</v>
      </c>
      <c r="F44" s="8"/>
      <c r="G44" s="8"/>
      <c r="H44" s="9">
        <f t="shared" si="13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34" t="s">
        <v>167</v>
      </c>
      <c r="B45" s="235" t="s">
        <v>168</v>
      </c>
      <c r="C45" s="223">
        <v>0</v>
      </c>
      <c r="D45" s="220">
        <v>0</v>
      </c>
      <c r="E45" s="239">
        <f t="shared" si="12"/>
        <v>0</v>
      </c>
      <c r="F45" s="8"/>
      <c r="G45" s="8"/>
      <c r="H45" s="9">
        <f t="shared" si="13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34" t="s">
        <v>169</v>
      </c>
      <c r="B46" s="235" t="s">
        <v>170</v>
      </c>
      <c r="C46" s="223">
        <v>0</v>
      </c>
      <c r="D46" s="220">
        <v>0</v>
      </c>
      <c r="E46" s="239">
        <f t="shared" si="12"/>
        <v>0</v>
      </c>
      <c r="F46" s="8"/>
      <c r="G46" s="8"/>
      <c r="H46" s="9">
        <f t="shared" si="13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34" t="s">
        <v>171</v>
      </c>
      <c r="B47" s="235" t="s">
        <v>172</v>
      </c>
      <c r="C47" s="223">
        <v>0</v>
      </c>
      <c r="D47" s="220">
        <v>0</v>
      </c>
      <c r="E47" s="239">
        <f t="shared" si="12"/>
        <v>0</v>
      </c>
      <c r="F47" s="8"/>
      <c r="G47" s="8"/>
      <c r="H47" s="9">
        <f t="shared" si="13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34" t="s">
        <v>173</v>
      </c>
      <c r="B48" s="235" t="s">
        <v>174</v>
      </c>
      <c r="C48" s="223">
        <v>0</v>
      </c>
      <c r="D48" s="220">
        <v>0</v>
      </c>
      <c r="E48" s="239">
        <f t="shared" si="12"/>
        <v>0</v>
      </c>
      <c r="F48" s="8"/>
      <c r="G48" s="8"/>
      <c r="H48" s="9">
        <f t="shared" si="13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34" t="s">
        <v>175</v>
      </c>
      <c r="B49" s="235" t="s">
        <v>176</v>
      </c>
      <c r="C49" s="223">
        <v>0</v>
      </c>
      <c r="D49" s="220">
        <v>0</v>
      </c>
      <c r="E49" s="239">
        <f t="shared" si="12"/>
        <v>0</v>
      </c>
      <c r="F49" s="8"/>
      <c r="G49" s="8"/>
      <c r="H49" s="9">
        <f t="shared" si="13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34" t="s">
        <v>177</v>
      </c>
      <c r="B50" s="235" t="s">
        <v>178</v>
      </c>
      <c r="C50" s="223">
        <v>0</v>
      </c>
      <c r="D50" s="220">
        <v>0</v>
      </c>
      <c r="E50" s="239">
        <f t="shared" si="12"/>
        <v>0</v>
      </c>
      <c r="F50" s="8"/>
      <c r="G50" s="8"/>
      <c r="H50" s="9">
        <f t="shared" si="13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34" t="s">
        <v>179</v>
      </c>
      <c r="B51" s="235" t="s">
        <v>180</v>
      </c>
      <c r="C51" s="223">
        <v>0</v>
      </c>
      <c r="D51" s="220">
        <v>0</v>
      </c>
      <c r="E51" s="239">
        <f t="shared" si="12"/>
        <v>0</v>
      </c>
      <c r="F51" s="8"/>
      <c r="G51" s="8"/>
      <c r="H51" s="9">
        <f t="shared" si="13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34" t="s">
        <v>181</v>
      </c>
      <c r="B52" s="235" t="s">
        <v>182</v>
      </c>
      <c r="C52" s="223">
        <v>0</v>
      </c>
      <c r="D52" s="220">
        <v>0</v>
      </c>
      <c r="E52" s="239">
        <f t="shared" si="12"/>
        <v>0</v>
      </c>
      <c r="F52" s="8"/>
      <c r="G52" s="8"/>
      <c r="H52" s="9">
        <f t="shared" si="13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34" t="s">
        <v>183</v>
      </c>
      <c r="B53" s="235" t="s">
        <v>184</v>
      </c>
      <c r="C53" s="223">
        <v>0</v>
      </c>
      <c r="D53" s="220">
        <v>0</v>
      </c>
      <c r="E53" s="239">
        <f t="shared" si="12"/>
        <v>0</v>
      </c>
      <c r="F53" s="8"/>
      <c r="G53" s="8"/>
      <c r="H53" s="9">
        <f t="shared" si="13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34" t="s">
        <v>185</v>
      </c>
      <c r="B54" s="235" t="s">
        <v>186</v>
      </c>
      <c r="C54" s="223">
        <v>0</v>
      </c>
      <c r="D54" s="220">
        <v>0</v>
      </c>
      <c r="E54" s="239">
        <f t="shared" si="12"/>
        <v>0</v>
      </c>
      <c r="F54" s="8"/>
      <c r="G54" s="8"/>
      <c r="H54" s="9">
        <f t="shared" si="13"/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34" t="s">
        <v>187</v>
      </c>
      <c r="B55" s="235" t="s">
        <v>188</v>
      </c>
      <c r="C55" s="223">
        <v>0</v>
      </c>
      <c r="D55" s="220">
        <v>0</v>
      </c>
      <c r="E55" s="239">
        <f t="shared" si="12"/>
        <v>0</v>
      </c>
      <c r="F55" s="8"/>
      <c r="G55" s="8"/>
      <c r="H55" s="9">
        <f t="shared" si="13"/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34" t="s">
        <v>189</v>
      </c>
      <c r="B56" s="235" t="s">
        <v>190</v>
      </c>
      <c r="C56" s="223">
        <v>0</v>
      </c>
      <c r="D56" s="220">
        <v>0</v>
      </c>
      <c r="E56" s="239">
        <f t="shared" si="12"/>
        <v>0</v>
      </c>
      <c r="F56" s="8"/>
      <c r="G56" s="8"/>
      <c r="H56" s="9">
        <f t="shared" si="13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34" t="s">
        <v>191</v>
      </c>
      <c r="B57" s="235" t="s">
        <v>192</v>
      </c>
      <c r="C57" s="223">
        <v>0</v>
      </c>
      <c r="D57" s="220">
        <v>0</v>
      </c>
      <c r="E57" s="239">
        <f t="shared" si="12"/>
        <v>0</v>
      </c>
      <c r="F57" s="8"/>
      <c r="G57" s="8"/>
      <c r="H57" s="9">
        <f t="shared" si="13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34" t="s">
        <v>193</v>
      </c>
      <c r="B58" s="235" t="s">
        <v>194</v>
      </c>
      <c r="C58" s="223">
        <v>0</v>
      </c>
      <c r="D58" s="220">
        <v>0</v>
      </c>
      <c r="E58" s="239">
        <f t="shared" si="12"/>
        <v>0</v>
      </c>
      <c r="F58" s="8"/>
      <c r="G58" s="8"/>
      <c r="H58" s="9">
        <f t="shared" si="13"/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34" t="s">
        <v>195</v>
      </c>
      <c r="B59" s="235" t="s">
        <v>196</v>
      </c>
      <c r="C59" s="223">
        <v>0</v>
      </c>
      <c r="D59" s="220">
        <v>0</v>
      </c>
      <c r="E59" s="239">
        <f t="shared" si="12"/>
        <v>0</v>
      </c>
      <c r="F59" s="8"/>
      <c r="G59" s="8"/>
      <c r="H59" s="9">
        <f t="shared" si="13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34" t="s">
        <v>197</v>
      </c>
      <c r="B60" s="235" t="s">
        <v>198</v>
      </c>
      <c r="C60" s="223">
        <v>0</v>
      </c>
      <c r="D60" s="220">
        <v>0</v>
      </c>
      <c r="E60" s="239">
        <f t="shared" si="12"/>
        <v>0</v>
      </c>
      <c r="F60" s="8"/>
      <c r="G60" s="8"/>
      <c r="H60" s="9">
        <f t="shared" si="13"/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34" t="s">
        <v>199</v>
      </c>
      <c r="B61" s="235" t="s">
        <v>200</v>
      </c>
      <c r="C61" s="223">
        <v>0</v>
      </c>
      <c r="D61" s="220">
        <v>0</v>
      </c>
      <c r="E61" s="239">
        <f t="shared" si="12"/>
        <v>0</v>
      </c>
      <c r="F61" s="8"/>
      <c r="G61" s="8"/>
      <c r="H61" s="9">
        <f t="shared" si="13"/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34" t="s">
        <v>201</v>
      </c>
      <c r="B62" s="235" t="s">
        <v>202</v>
      </c>
      <c r="C62" s="223">
        <v>0</v>
      </c>
      <c r="D62" s="220">
        <v>0</v>
      </c>
      <c r="E62" s="239">
        <f t="shared" si="12"/>
        <v>0</v>
      </c>
      <c r="F62" s="8"/>
      <c r="G62" s="8"/>
      <c r="H62" s="9">
        <f t="shared" si="13"/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34" t="s">
        <v>203</v>
      </c>
      <c r="B63" s="235" t="s">
        <v>204</v>
      </c>
      <c r="C63" s="223">
        <v>0</v>
      </c>
      <c r="D63" s="220">
        <v>0</v>
      </c>
      <c r="E63" s="239">
        <f t="shared" si="12"/>
        <v>0</v>
      </c>
      <c r="F63" s="8"/>
      <c r="G63" s="8"/>
      <c r="H63" s="9">
        <f t="shared" si="13"/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34" t="s">
        <v>205</v>
      </c>
      <c r="B64" s="235" t="s">
        <v>206</v>
      </c>
      <c r="C64" s="223">
        <v>0</v>
      </c>
      <c r="D64" s="220">
        <v>0</v>
      </c>
      <c r="E64" s="239">
        <f t="shared" si="12"/>
        <v>0</v>
      </c>
      <c r="F64" s="8"/>
      <c r="G64" s="8"/>
      <c r="H64" s="9">
        <f t="shared" si="13"/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34" t="s">
        <v>207</v>
      </c>
      <c r="B65" s="235" t="s">
        <v>208</v>
      </c>
      <c r="C65" s="223">
        <v>0</v>
      </c>
      <c r="D65" s="220">
        <v>0</v>
      </c>
      <c r="E65" s="239">
        <f t="shared" si="12"/>
        <v>0</v>
      </c>
      <c r="F65" s="8"/>
      <c r="G65" s="8"/>
      <c r="H65" s="9">
        <f t="shared" si="13"/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34" t="s">
        <v>209</v>
      </c>
      <c r="B66" s="235" t="s">
        <v>210</v>
      </c>
      <c r="C66" s="223">
        <v>0</v>
      </c>
      <c r="D66" s="220">
        <v>0</v>
      </c>
      <c r="E66" s="239">
        <f t="shared" si="12"/>
        <v>0</v>
      </c>
      <c r="F66" s="8"/>
      <c r="G66" s="8"/>
      <c r="H66" s="9">
        <f t="shared" si="13"/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34" t="s">
        <v>211</v>
      </c>
      <c r="B67" s="235" t="s">
        <v>212</v>
      </c>
      <c r="C67" s="223">
        <v>0</v>
      </c>
      <c r="D67" s="220">
        <v>0</v>
      </c>
      <c r="E67" s="239">
        <f t="shared" si="12"/>
        <v>0</v>
      </c>
      <c r="F67" s="8"/>
      <c r="G67" s="8"/>
      <c r="H67" s="9">
        <f t="shared" si="13"/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34" t="s">
        <v>213</v>
      </c>
      <c r="B68" s="235" t="s">
        <v>214</v>
      </c>
      <c r="C68" s="223">
        <v>0</v>
      </c>
      <c r="D68" s="220">
        <v>0</v>
      </c>
      <c r="E68" s="239">
        <f t="shared" si="12"/>
        <v>0</v>
      </c>
      <c r="F68" s="8"/>
      <c r="G68" s="8"/>
      <c r="H68" s="9">
        <f t="shared" si="13"/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34" t="s">
        <v>215</v>
      </c>
      <c r="B69" s="235" t="s">
        <v>216</v>
      </c>
      <c r="C69" s="223">
        <v>0</v>
      </c>
      <c r="D69" s="220">
        <v>0</v>
      </c>
      <c r="E69" s="239">
        <f t="shared" si="12"/>
        <v>0</v>
      </c>
      <c r="F69" s="8"/>
      <c r="G69" s="8"/>
      <c r="H69" s="9">
        <f t="shared" si="13"/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34" t="s">
        <v>217</v>
      </c>
      <c r="B70" s="235" t="s">
        <v>218</v>
      </c>
      <c r="C70" s="223">
        <v>0</v>
      </c>
      <c r="D70" s="220">
        <v>0</v>
      </c>
      <c r="E70" s="239">
        <f t="shared" si="12"/>
        <v>0</v>
      </c>
      <c r="F70" s="8"/>
      <c r="G70" s="8"/>
      <c r="H70" s="9">
        <f t="shared" si="13"/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34" t="s">
        <v>219</v>
      </c>
      <c r="B71" s="235" t="s">
        <v>220</v>
      </c>
      <c r="C71" s="223">
        <v>0</v>
      </c>
      <c r="D71" s="220">
        <v>0</v>
      </c>
      <c r="E71" s="239">
        <f t="shared" si="12"/>
        <v>0</v>
      </c>
      <c r="F71" s="8"/>
      <c r="G71" s="8"/>
      <c r="H71" s="9">
        <f t="shared" si="13"/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34" t="s">
        <v>221</v>
      </c>
      <c r="B72" s="235" t="s">
        <v>222</v>
      </c>
      <c r="C72" s="223">
        <v>0</v>
      </c>
      <c r="D72" s="220">
        <v>0</v>
      </c>
      <c r="E72" s="239">
        <f t="shared" si="12"/>
        <v>0</v>
      </c>
      <c r="F72" s="8"/>
      <c r="G72" s="8"/>
      <c r="H72" s="9">
        <f t="shared" si="13"/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34" t="s">
        <v>223</v>
      </c>
      <c r="B73" s="235" t="s">
        <v>224</v>
      </c>
      <c r="C73" s="223">
        <v>0</v>
      </c>
      <c r="D73" s="220">
        <v>0</v>
      </c>
      <c r="E73" s="239">
        <f t="shared" si="12"/>
        <v>0</v>
      </c>
      <c r="F73" s="8"/>
      <c r="G73" s="8"/>
      <c r="H73" s="9">
        <f t="shared" si="13"/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34" t="s">
        <v>225</v>
      </c>
      <c r="B74" s="235" t="s">
        <v>226</v>
      </c>
      <c r="C74" s="223">
        <v>0</v>
      </c>
      <c r="D74" s="220">
        <v>0</v>
      </c>
      <c r="E74" s="239">
        <f t="shared" si="12"/>
        <v>0</v>
      </c>
      <c r="F74" s="8"/>
      <c r="G74" s="8"/>
      <c r="H74" s="9">
        <f t="shared" si="13"/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34" t="s">
        <v>227</v>
      </c>
      <c r="B75" s="235" t="s">
        <v>228</v>
      </c>
      <c r="C75" s="223">
        <v>0</v>
      </c>
      <c r="D75" s="220">
        <v>0</v>
      </c>
      <c r="E75" s="239">
        <f t="shared" si="12"/>
        <v>0</v>
      </c>
      <c r="F75" s="8"/>
      <c r="G75" s="8"/>
      <c r="H75" s="9">
        <f t="shared" si="13"/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34" t="s">
        <v>229</v>
      </c>
      <c r="B76" s="235" t="s">
        <v>230</v>
      </c>
      <c r="C76" s="223">
        <v>0</v>
      </c>
      <c r="D76" s="220">
        <v>0</v>
      </c>
      <c r="E76" s="239">
        <f t="shared" si="12"/>
        <v>0</v>
      </c>
      <c r="F76" s="8"/>
      <c r="G76" s="8"/>
      <c r="H76" s="9">
        <f t="shared" si="13"/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34" t="s">
        <v>231</v>
      </c>
      <c r="B77" s="235" t="s">
        <v>232</v>
      </c>
      <c r="C77" s="223">
        <v>0</v>
      </c>
      <c r="D77" s="220">
        <v>0</v>
      </c>
      <c r="E77" s="239">
        <f t="shared" si="12"/>
        <v>0</v>
      </c>
      <c r="F77" s="8"/>
      <c r="G77" s="8"/>
      <c r="H77" s="9">
        <f t="shared" si="13"/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34" t="s">
        <v>233</v>
      </c>
      <c r="B78" s="235" t="s">
        <v>234</v>
      </c>
      <c r="C78" s="223">
        <v>0</v>
      </c>
      <c r="D78" s="220">
        <v>0</v>
      </c>
      <c r="E78" s="239">
        <f t="shared" si="12"/>
        <v>0</v>
      </c>
      <c r="F78" s="8"/>
      <c r="G78" s="8"/>
      <c r="H78" s="9">
        <f t="shared" si="13"/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34" t="s">
        <v>235</v>
      </c>
      <c r="B79" s="235" t="s">
        <v>236</v>
      </c>
      <c r="C79" s="223">
        <v>0</v>
      </c>
      <c r="D79" s="220">
        <v>0</v>
      </c>
      <c r="E79" s="239">
        <f t="shared" si="12"/>
        <v>0</v>
      </c>
      <c r="F79" s="8"/>
      <c r="G79" s="8"/>
      <c r="H79" s="9">
        <f t="shared" si="13"/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34" t="s">
        <v>237</v>
      </c>
      <c r="B80" s="235" t="s">
        <v>238</v>
      </c>
      <c r="C80" s="223">
        <v>0</v>
      </c>
      <c r="D80" s="220">
        <v>0</v>
      </c>
      <c r="E80" s="239">
        <f t="shared" si="12"/>
        <v>0</v>
      </c>
      <c r="F80" s="8"/>
      <c r="G80" s="8"/>
      <c r="H80" s="9">
        <f t="shared" si="13"/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34" t="s">
        <v>239</v>
      </c>
      <c r="B81" s="235" t="s">
        <v>240</v>
      </c>
      <c r="C81" s="223">
        <v>0</v>
      </c>
      <c r="D81" s="220">
        <v>0</v>
      </c>
      <c r="E81" s="239">
        <f t="shared" si="12"/>
        <v>0</v>
      </c>
      <c r="F81" s="8"/>
      <c r="G81" s="8"/>
      <c r="H81" s="9">
        <f t="shared" si="13"/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34" t="s">
        <v>241</v>
      </c>
      <c r="B82" s="235" t="s">
        <v>242</v>
      </c>
      <c r="C82" s="223">
        <v>0</v>
      </c>
      <c r="D82" s="220">
        <v>0</v>
      </c>
      <c r="E82" s="239">
        <f t="shared" si="12"/>
        <v>0</v>
      </c>
      <c r="F82" s="8"/>
      <c r="G82" s="8"/>
      <c r="H82" s="9">
        <f t="shared" si="13"/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34" t="s">
        <v>243</v>
      </c>
      <c r="B83" s="17" t="s">
        <v>244</v>
      </c>
      <c r="C83" s="223">
        <v>0</v>
      </c>
      <c r="D83" s="220">
        <v>0</v>
      </c>
      <c r="E83" s="239">
        <f t="shared" si="12"/>
        <v>0</v>
      </c>
      <c r="F83" s="8"/>
      <c r="G83" s="8"/>
      <c r="H83" s="9">
        <f t="shared" si="13"/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34" t="s">
        <v>245</v>
      </c>
      <c r="B84" s="17" t="s">
        <v>246</v>
      </c>
      <c r="C84" s="223">
        <v>0</v>
      </c>
      <c r="D84" s="220">
        <v>0</v>
      </c>
      <c r="E84" s="239">
        <f t="shared" si="12"/>
        <v>0</v>
      </c>
      <c r="F84" s="8"/>
      <c r="G84" s="8"/>
      <c r="H84" s="9">
        <f t="shared" si="13"/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40"/>
      <c r="B85" s="10" t="s">
        <v>247</v>
      </c>
      <c r="C85" s="15">
        <f t="shared" ref="C85:E85" si="14">SUM(C35:C84)</f>
        <v>0</v>
      </c>
      <c r="D85" s="15">
        <f t="shared" si="14"/>
        <v>0</v>
      </c>
      <c r="E85" s="241">
        <f t="shared" si="14"/>
        <v>0</v>
      </c>
      <c r="F85" s="15">
        <f t="shared" ref="F85:H85" si="15">SUM(F35:F84)</f>
        <v>0</v>
      </c>
      <c r="G85" s="15">
        <f t="shared" si="15"/>
        <v>0</v>
      </c>
      <c r="H85" s="16">
        <f t="shared" si="15"/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32">
        <v>5</v>
      </c>
      <c r="B86" s="4" t="s">
        <v>248</v>
      </c>
      <c r="C86" s="226"/>
      <c r="D86" s="227"/>
      <c r="E86" s="238"/>
      <c r="F86" s="228"/>
      <c r="G86" s="7"/>
      <c r="H86" s="1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234" t="s">
        <v>249</v>
      </c>
      <c r="B87" s="235" t="s">
        <v>250</v>
      </c>
      <c r="C87" s="223">
        <v>0</v>
      </c>
      <c r="D87" s="220">
        <v>0</v>
      </c>
      <c r="E87" s="239">
        <f t="shared" ref="E87:E106" si="16">SUM(C87:D87)</f>
        <v>0</v>
      </c>
      <c r="F87" s="8"/>
      <c r="G87" s="8"/>
      <c r="H87" s="9">
        <f t="shared" ref="H87:H106" si="17">SUM(F87:G87)</f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34" t="s">
        <v>251</v>
      </c>
      <c r="B88" s="235" t="s">
        <v>252</v>
      </c>
      <c r="C88" s="223">
        <v>0</v>
      </c>
      <c r="D88" s="220">
        <v>0</v>
      </c>
      <c r="E88" s="239">
        <f t="shared" si="16"/>
        <v>0</v>
      </c>
      <c r="F88" s="8"/>
      <c r="G88" s="8"/>
      <c r="H88" s="9">
        <f t="shared" si="17"/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34" t="s">
        <v>253</v>
      </c>
      <c r="B89" s="235" t="s">
        <v>254</v>
      </c>
      <c r="C89" s="223">
        <v>0</v>
      </c>
      <c r="D89" s="220">
        <v>0</v>
      </c>
      <c r="E89" s="239">
        <f t="shared" si="16"/>
        <v>0</v>
      </c>
      <c r="F89" s="8"/>
      <c r="G89" s="8"/>
      <c r="H89" s="9">
        <f t="shared" si="17"/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34" t="s">
        <v>255</v>
      </c>
      <c r="B90" s="235" t="s">
        <v>256</v>
      </c>
      <c r="C90" s="223">
        <v>0</v>
      </c>
      <c r="D90" s="220">
        <v>0</v>
      </c>
      <c r="E90" s="239">
        <f t="shared" si="16"/>
        <v>0</v>
      </c>
      <c r="F90" s="8"/>
      <c r="G90" s="8"/>
      <c r="H90" s="9">
        <f t="shared" si="17"/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34" t="s">
        <v>257</v>
      </c>
      <c r="B91" s="235" t="s">
        <v>258</v>
      </c>
      <c r="C91" s="223">
        <v>0</v>
      </c>
      <c r="D91" s="220">
        <v>0</v>
      </c>
      <c r="E91" s="239">
        <f t="shared" si="16"/>
        <v>0</v>
      </c>
      <c r="F91" s="8"/>
      <c r="G91" s="8"/>
      <c r="H91" s="9">
        <f t="shared" si="17"/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34" t="s">
        <v>259</v>
      </c>
      <c r="B92" s="235" t="s">
        <v>260</v>
      </c>
      <c r="C92" s="223">
        <v>0</v>
      </c>
      <c r="D92" s="220">
        <v>0</v>
      </c>
      <c r="E92" s="239">
        <f t="shared" si="16"/>
        <v>0</v>
      </c>
      <c r="F92" s="8"/>
      <c r="G92" s="8"/>
      <c r="H92" s="9">
        <f t="shared" si="17"/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34" t="s">
        <v>261</v>
      </c>
      <c r="B93" s="235" t="s">
        <v>262</v>
      </c>
      <c r="C93" s="223">
        <v>0</v>
      </c>
      <c r="D93" s="220">
        <v>0</v>
      </c>
      <c r="E93" s="239">
        <f t="shared" si="16"/>
        <v>0</v>
      </c>
      <c r="F93" s="8"/>
      <c r="G93" s="8"/>
      <c r="H93" s="9">
        <f t="shared" si="17"/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34" t="s">
        <v>263</v>
      </c>
      <c r="B94" s="235" t="s">
        <v>264</v>
      </c>
      <c r="C94" s="223">
        <v>0</v>
      </c>
      <c r="D94" s="220">
        <v>0</v>
      </c>
      <c r="E94" s="239">
        <f t="shared" si="16"/>
        <v>0</v>
      </c>
      <c r="F94" s="8"/>
      <c r="G94" s="8"/>
      <c r="H94" s="9">
        <f t="shared" si="17"/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34" t="s">
        <v>265</v>
      </c>
      <c r="B95" s="235" t="s">
        <v>266</v>
      </c>
      <c r="C95" s="223">
        <v>0</v>
      </c>
      <c r="D95" s="220">
        <v>0</v>
      </c>
      <c r="E95" s="239">
        <f t="shared" si="16"/>
        <v>0</v>
      </c>
      <c r="F95" s="8"/>
      <c r="G95" s="8"/>
      <c r="H95" s="9">
        <f t="shared" si="17"/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34" t="s">
        <v>267</v>
      </c>
      <c r="B96" s="235" t="s">
        <v>268</v>
      </c>
      <c r="C96" s="223">
        <v>0</v>
      </c>
      <c r="D96" s="220">
        <v>0</v>
      </c>
      <c r="E96" s="239">
        <f t="shared" si="16"/>
        <v>0</v>
      </c>
      <c r="F96" s="8"/>
      <c r="G96" s="8"/>
      <c r="H96" s="9">
        <f t="shared" si="17"/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34" t="s">
        <v>269</v>
      </c>
      <c r="B97" s="235" t="s">
        <v>270</v>
      </c>
      <c r="C97" s="223">
        <v>0</v>
      </c>
      <c r="D97" s="220">
        <v>0</v>
      </c>
      <c r="E97" s="239">
        <f t="shared" si="16"/>
        <v>0</v>
      </c>
      <c r="F97" s="8"/>
      <c r="G97" s="8"/>
      <c r="H97" s="9">
        <f t="shared" si="17"/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34" t="s">
        <v>271</v>
      </c>
      <c r="B98" s="235" t="s">
        <v>272</v>
      </c>
      <c r="C98" s="223">
        <v>0</v>
      </c>
      <c r="D98" s="220">
        <v>0</v>
      </c>
      <c r="E98" s="239">
        <f t="shared" si="16"/>
        <v>0</v>
      </c>
      <c r="F98" s="8"/>
      <c r="G98" s="8"/>
      <c r="H98" s="9">
        <f t="shared" si="17"/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34" t="s">
        <v>273</v>
      </c>
      <c r="B99" s="235" t="s">
        <v>274</v>
      </c>
      <c r="C99" s="223">
        <v>0</v>
      </c>
      <c r="D99" s="220">
        <v>0</v>
      </c>
      <c r="E99" s="239">
        <f t="shared" si="16"/>
        <v>0</v>
      </c>
      <c r="F99" s="8"/>
      <c r="G99" s="8"/>
      <c r="H99" s="9">
        <f t="shared" si="17"/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34" t="s">
        <v>275</v>
      </c>
      <c r="B100" s="235" t="s">
        <v>276</v>
      </c>
      <c r="C100" s="223">
        <v>0</v>
      </c>
      <c r="D100" s="220">
        <v>0</v>
      </c>
      <c r="E100" s="239">
        <f t="shared" si="16"/>
        <v>0</v>
      </c>
      <c r="F100" s="8"/>
      <c r="G100" s="8"/>
      <c r="H100" s="9">
        <f t="shared" si="17"/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34" t="s">
        <v>277</v>
      </c>
      <c r="B101" s="235" t="s">
        <v>278</v>
      </c>
      <c r="C101" s="223">
        <v>0</v>
      </c>
      <c r="D101" s="220">
        <v>0</v>
      </c>
      <c r="E101" s="239">
        <f t="shared" si="16"/>
        <v>0</v>
      </c>
      <c r="F101" s="8"/>
      <c r="G101" s="8"/>
      <c r="H101" s="9">
        <f t="shared" si="17"/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34" t="s">
        <v>279</v>
      </c>
      <c r="B102" s="235" t="s">
        <v>280</v>
      </c>
      <c r="C102" s="223">
        <v>0</v>
      </c>
      <c r="D102" s="220">
        <v>0</v>
      </c>
      <c r="E102" s="239">
        <f t="shared" si="16"/>
        <v>0</v>
      </c>
      <c r="F102" s="8"/>
      <c r="G102" s="8"/>
      <c r="H102" s="9">
        <f t="shared" si="17"/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34" t="s">
        <v>281</v>
      </c>
      <c r="B103" s="235" t="s">
        <v>282</v>
      </c>
      <c r="C103" s="223">
        <v>0</v>
      </c>
      <c r="D103" s="220">
        <v>0</v>
      </c>
      <c r="E103" s="239">
        <f t="shared" si="16"/>
        <v>0</v>
      </c>
      <c r="F103" s="8"/>
      <c r="G103" s="8"/>
      <c r="H103" s="9">
        <f t="shared" si="17"/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34" t="s">
        <v>283</v>
      </c>
      <c r="B104" s="235" t="s">
        <v>284</v>
      </c>
      <c r="C104" s="223">
        <v>0</v>
      </c>
      <c r="D104" s="220">
        <v>0</v>
      </c>
      <c r="E104" s="239">
        <f t="shared" si="16"/>
        <v>0</v>
      </c>
      <c r="F104" s="8"/>
      <c r="G104" s="8"/>
      <c r="H104" s="9">
        <f t="shared" si="17"/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34" t="s">
        <v>285</v>
      </c>
      <c r="B105" s="235" t="s">
        <v>286</v>
      </c>
      <c r="C105" s="223">
        <v>0</v>
      </c>
      <c r="D105" s="220">
        <v>0</v>
      </c>
      <c r="E105" s="239">
        <f t="shared" si="16"/>
        <v>0</v>
      </c>
      <c r="F105" s="8"/>
      <c r="G105" s="8"/>
      <c r="H105" s="9">
        <f t="shared" si="17"/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34" t="s">
        <v>287</v>
      </c>
      <c r="B106" s="17" t="s">
        <v>288</v>
      </c>
      <c r="C106" s="223">
        <v>0</v>
      </c>
      <c r="D106" s="220">
        <v>0</v>
      </c>
      <c r="E106" s="239">
        <f t="shared" si="16"/>
        <v>0</v>
      </c>
      <c r="F106" s="8"/>
      <c r="G106" s="8"/>
      <c r="H106" s="9">
        <f t="shared" si="17"/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40"/>
      <c r="B107" s="10" t="s">
        <v>289</v>
      </c>
      <c r="C107" s="15">
        <f>SUM(C87:C106)</f>
        <v>0</v>
      </c>
      <c r="D107" s="15">
        <f t="shared" ref="D107:E107" si="18">SUM(D87:D106)</f>
        <v>0</v>
      </c>
      <c r="E107" s="241">
        <f t="shared" si="18"/>
        <v>0</v>
      </c>
      <c r="F107" s="15">
        <f t="shared" ref="F107:H107" si="19">SUM(F87:F106)</f>
        <v>0</v>
      </c>
      <c r="G107" s="15">
        <f t="shared" si="19"/>
        <v>0</v>
      </c>
      <c r="H107" s="16">
        <f t="shared" si="19"/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32">
        <v>6</v>
      </c>
      <c r="B108" s="4" t="s">
        <v>290</v>
      </c>
      <c r="C108" s="13"/>
      <c r="D108" s="228"/>
      <c r="E108" s="242"/>
      <c r="F108" s="228"/>
      <c r="G108" s="7"/>
      <c r="H108" s="14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234" t="s">
        <v>291</v>
      </c>
      <c r="B109" s="235" t="s">
        <v>292</v>
      </c>
      <c r="C109" s="223">
        <v>0</v>
      </c>
      <c r="D109" s="220">
        <v>0</v>
      </c>
      <c r="E109" s="239">
        <f t="shared" ref="E109:E114" si="20">SUM(C109:D109)</f>
        <v>0</v>
      </c>
      <c r="F109" s="8"/>
      <c r="G109" s="8"/>
      <c r="H109" s="9">
        <f t="shared" ref="H109:H114" si="21">SUM(F109:G109)</f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34" t="s">
        <v>293</v>
      </c>
      <c r="B110" s="235" t="s">
        <v>294</v>
      </c>
      <c r="C110" s="223">
        <v>0</v>
      </c>
      <c r="D110" s="220">
        <v>0</v>
      </c>
      <c r="E110" s="239">
        <f t="shared" si="20"/>
        <v>0</v>
      </c>
      <c r="F110" s="8"/>
      <c r="G110" s="8"/>
      <c r="H110" s="9">
        <f t="shared" si="21"/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34" t="s">
        <v>295</v>
      </c>
      <c r="B111" s="17" t="s">
        <v>296</v>
      </c>
      <c r="C111" s="223">
        <v>0</v>
      </c>
      <c r="D111" s="220">
        <v>0</v>
      </c>
      <c r="E111" s="239">
        <f t="shared" si="20"/>
        <v>0</v>
      </c>
      <c r="F111" s="8"/>
      <c r="G111" s="8"/>
      <c r="H111" s="9">
        <f t="shared" si="21"/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34" t="s">
        <v>297</v>
      </c>
      <c r="B112" s="17" t="s">
        <v>298</v>
      </c>
      <c r="C112" s="223">
        <v>0</v>
      </c>
      <c r="D112" s="220">
        <v>0</v>
      </c>
      <c r="E112" s="239">
        <f t="shared" si="20"/>
        <v>0</v>
      </c>
      <c r="F112" s="8"/>
      <c r="G112" s="8"/>
      <c r="H112" s="9">
        <f t="shared" si="21"/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34" t="s">
        <v>299</v>
      </c>
      <c r="B113" s="243" t="s">
        <v>300</v>
      </c>
      <c r="C113" s="223">
        <v>0</v>
      </c>
      <c r="D113" s="220">
        <v>0</v>
      </c>
      <c r="E113" s="239">
        <f t="shared" si="20"/>
        <v>0</v>
      </c>
      <c r="F113" s="8"/>
      <c r="G113" s="8"/>
      <c r="H113" s="9">
        <f t="shared" si="21"/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34" t="s">
        <v>301</v>
      </c>
      <c r="B114" s="17" t="s">
        <v>302</v>
      </c>
      <c r="C114" s="223">
        <v>0</v>
      </c>
      <c r="D114" s="220">
        <v>0</v>
      </c>
      <c r="E114" s="239">
        <f t="shared" si="20"/>
        <v>0</v>
      </c>
      <c r="F114" s="8"/>
      <c r="G114" s="8"/>
      <c r="H114" s="9">
        <f t="shared" si="21"/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40"/>
      <c r="B115" s="10" t="s">
        <v>303</v>
      </c>
      <c r="C115" s="15">
        <f t="shared" ref="C115:E115" si="22">SUM(C109:C114)</f>
        <v>0</v>
      </c>
      <c r="D115" s="15">
        <f t="shared" si="22"/>
        <v>0</v>
      </c>
      <c r="E115" s="241">
        <f t="shared" si="22"/>
        <v>0</v>
      </c>
      <c r="F115" s="15">
        <f t="shared" ref="F115:H115" si="23">SUM(F109:F114)</f>
        <v>0</v>
      </c>
      <c r="G115" s="15">
        <f t="shared" si="23"/>
        <v>0</v>
      </c>
      <c r="H115" s="16">
        <f t="shared" si="23"/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44"/>
      <c r="B116" s="18" t="s">
        <v>304</v>
      </c>
      <c r="C116" s="15">
        <f t="shared" ref="C116:E116" si="24">SUM(C18+C26+C28)</f>
        <v>0</v>
      </c>
      <c r="D116" s="15">
        <f t="shared" si="24"/>
        <v>0</v>
      </c>
      <c r="E116" s="241">
        <f t="shared" si="24"/>
        <v>0</v>
      </c>
      <c r="F116" s="15">
        <f t="shared" ref="F116:H116" si="25">SUM(F18+F26+F28)</f>
        <v>0</v>
      </c>
      <c r="G116" s="15">
        <f t="shared" si="25"/>
        <v>0</v>
      </c>
      <c r="H116" s="16">
        <f t="shared" si="25"/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45"/>
      <c r="B117" s="246"/>
      <c r="C117" s="229"/>
      <c r="D117" s="229"/>
      <c r="E117" s="247"/>
      <c r="F117" s="229"/>
      <c r="G117" s="2"/>
      <c r="H117" s="2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44"/>
      <c r="B118" s="18" t="s">
        <v>305</v>
      </c>
      <c r="C118" s="15">
        <f>SUM(C33+C85+C107+C115)</f>
        <v>0</v>
      </c>
      <c r="D118" s="15">
        <f>SUM(D33+D85+D107+D115)</f>
        <v>0</v>
      </c>
      <c r="E118" s="241">
        <f>SUM(E33+E85+E107+E115)</f>
        <v>0</v>
      </c>
      <c r="F118" s="15">
        <f>SUM(F18+F26+F85+F107+F115)-F116</f>
        <v>0</v>
      </c>
      <c r="G118" s="15">
        <f>SUM(G18+G26+G85+G107+G115)-G116</f>
        <v>0</v>
      </c>
      <c r="H118" s="16">
        <f>SUM(H18+H26+H85+H107+H115)-H116</f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45"/>
      <c r="B119" s="246"/>
      <c r="C119" s="229"/>
      <c r="D119" s="229"/>
      <c r="E119" s="247"/>
      <c r="F119" s="229"/>
      <c r="G119" s="2"/>
      <c r="H119" s="2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44"/>
      <c r="B120" s="18" t="s">
        <v>306</v>
      </c>
      <c r="C120" s="15">
        <f>C18+C26+C85+C107+C115</f>
        <v>0</v>
      </c>
      <c r="D120" s="15">
        <f>D18+D26+D85+D107+D115</f>
        <v>0</v>
      </c>
      <c r="E120" s="241">
        <f>E18+E26+E85+E107+E115</f>
        <v>0</v>
      </c>
      <c r="F120" s="15">
        <f>F18+F26+F85+F115</f>
        <v>0</v>
      </c>
      <c r="G120" s="15">
        <f>G18+G26+G85+G115</f>
        <v>0</v>
      </c>
      <c r="H120" s="16">
        <f>H18+H26+H85+H115</f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45"/>
      <c r="B121" s="21"/>
      <c r="C121" s="19"/>
      <c r="D121" s="229"/>
      <c r="E121" s="247"/>
      <c r="F121" s="229"/>
      <c r="G121" s="2"/>
      <c r="H121" s="2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32">
        <v>7</v>
      </c>
      <c r="B122" s="4" t="s">
        <v>307</v>
      </c>
      <c r="C122" s="13"/>
      <c r="D122" s="228"/>
      <c r="E122" s="242"/>
      <c r="F122" s="228"/>
      <c r="G122" s="7"/>
      <c r="H122" s="14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234" t="s">
        <v>308</v>
      </c>
      <c r="B123" s="17" t="s">
        <v>309</v>
      </c>
      <c r="C123" s="223">
        <v>0</v>
      </c>
      <c r="D123" s="220">
        <v>0</v>
      </c>
      <c r="E123" s="239">
        <f t="shared" ref="E123:E128" si="26">SUM(C123:D123)</f>
        <v>0</v>
      </c>
      <c r="F123" s="8"/>
      <c r="G123" s="8"/>
      <c r="H123" s="9">
        <f t="shared" ref="H123:H128" si="27">SUM(F123:G123)</f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34" t="s">
        <v>310</v>
      </c>
      <c r="B124" s="17" t="s">
        <v>311</v>
      </c>
      <c r="C124" s="223">
        <v>0</v>
      </c>
      <c r="D124" s="220">
        <v>0</v>
      </c>
      <c r="E124" s="239">
        <f t="shared" si="26"/>
        <v>0</v>
      </c>
      <c r="F124" s="8"/>
      <c r="G124" s="8"/>
      <c r="H124" s="9">
        <f t="shared" si="27"/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34" t="s">
        <v>312</v>
      </c>
      <c r="B125" s="17" t="s">
        <v>313</v>
      </c>
      <c r="C125" s="223">
        <v>0</v>
      </c>
      <c r="D125" s="220">
        <v>0</v>
      </c>
      <c r="E125" s="239">
        <f t="shared" si="26"/>
        <v>0</v>
      </c>
      <c r="F125" s="8"/>
      <c r="G125" s="8"/>
      <c r="H125" s="9">
        <f t="shared" si="27"/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34" t="s">
        <v>314</v>
      </c>
      <c r="B126" s="17" t="s">
        <v>315</v>
      </c>
      <c r="C126" s="223">
        <v>0</v>
      </c>
      <c r="D126" s="220">
        <v>0</v>
      </c>
      <c r="E126" s="239">
        <f t="shared" si="26"/>
        <v>0</v>
      </c>
      <c r="F126" s="8"/>
      <c r="G126" s="8"/>
      <c r="H126" s="9">
        <f t="shared" si="27"/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34" t="s">
        <v>316</v>
      </c>
      <c r="B127" s="17" t="s">
        <v>317</v>
      </c>
      <c r="C127" s="223">
        <v>0</v>
      </c>
      <c r="D127" s="220">
        <v>0</v>
      </c>
      <c r="E127" s="239">
        <f t="shared" si="26"/>
        <v>0</v>
      </c>
      <c r="F127" s="8"/>
      <c r="G127" s="8"/>
      <c r="H127" s="9">
        <f t="shared" si="27"/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34" t="s">
        <v>318</v>
      </c>
      <c r="B128" s="17" t="s">
        <v>319</v>
      </c>
      <c r="C128" s="223">
        <v>0</v>
      </c>
      <c r="D128" s="220">
        <v>0</v>
      </c>
      <c r="E128" s="239">
        <f t="shared" si="26"/>
        <v>0</v>
      </c>
      <c r="F128" s="8"/>
      <c r="G128" s="8"/>
      <c r="H128" s="9">
        <f t="shared" si="27"/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40"/>
      <c r="B129" s="10" t="s">
        <v>320</v>
      </c>
      <c r="C129" s="15">
        <f t="shared" ref="C129:E129" si="28">SUM(C123:C128)</f>
        <v>0</v>
      </c>
      <c r="D129" s="15">
        <f t="shared" si="28"/>
        <v>0</v>
      </c>
      <c r="E129" s="241">
        <f t="shared" si="28"/>
        <v>0</v>
      </c>
      <c r="F129" s="15">
        <f t="shared" ref="F129:H129" si="29">SUM(F123:F128)</f>
        <v>0</v>
      </c>
      <c r="G129" s="15">
        <f t="shared" si="29"/>
        <v>0</v>
      </c>
      <c r="H129" s="16">
        <f t="shared" si="29"/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34"/>
      <c r="B130" s="248"/>
      <c r="C130" s="229"/>
      <c r="D130" s="229"/>
      <c r="E130" s="247"/>
      <c r="F130" s="229"/>
      <c r="G130" s="2"/>
      <c r="H130" s="2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thickBot="1">
      <c r="A131" s="249"/>
      <c r="B131" s="250" t="s">
        <v>321</v>
      </c>
      <c r="C131" s="251">
        <f t="shared" ref="C131:D131" si="30">C120+C129</f>
        <v>0</v>
      </c>
      <c r="D131" s="251">
        <f t="shared" si="30"/>
        <v>0</v>
      </c>
      <c r="E131" s="252">
        <f>E120+E129</f>
        <v>0</v>
      </c>
      <c r="F131" s="22">
        <f t="shared" ref="F131:H131" si="31">F120+F129</f>
        <v>0</v>
      </c>
      <c r="G131" s="22">
        <f t="shared" si="31"/>
        <v>0</v>
      </c>
      <c r="H131" s="23">
        <f t="shared" si="31"/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4"/>
      <c r="B134" s="25" t="s">
        <v>322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576" t="s">
        <v>386</v>
      </c>
      <c r="B136" s="576"/>
      <c r="C136" s="576"/>
      <c r="D136" s="576"/>
      <c r="E136" s="57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576"/>
      <c r="B137" s="576"/>
      <c r="C137" s="576"/>
      <c r="D137" s="576"/>
      <c r="E137" s="57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mergeCells count="4">
    <mergeCell ref="C2:E2"/>
    <mergeCell ref="F2:H2"/>
    <mergeCell ref="A1:E1"/>
    <mergeCell ref="A136:E137"/>
  </mergeCells>
  <pageMargins left="0.7" right="0.7" top="0.75" bottom="0.75" header="0" footer="0"/>
  <pageSetup paperSize="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11E-03D5-A94B-A853-9719A966D9EF}">
  <sheetPr>
    <pageSetUpPr fitToPage="1"/>
  </sheetPr>
  <dimension ref="A1:F51"/>
  <sheetViews>
    <sheetView zoomScaleNormal="100" workbookViewId="0">
      <selection activeCell="E46" sqref="E46"/>
    </sheetView>
  </sheetViews>
  <sheetFormatPr baseColWidth="10" defaultColWidth="40.796875" defaultRowHeight="14"/>
  <cols>
    <col min="1" max="4" width="40.796875" style="1"/>
    <col min="5" max="5" width="19.19921875" style="1" customWidth="1"/>
    <col min="6" max="16384" width="40.796875" style="1"/>
  </cols>
  <sheetData>
    <row r="1" spans="1:6" ht="17" thickBot="1">
      <c r="A1" s="577" t="s">
        <v>721</v>
      </c>
      <c r="B1" s="578"/>
      <c r="C1" s="578"/>
      <c r="D1" s="578"/>
      <c r="E1" s="578"/>
      <c r="F1" s="579"/>
    </row>
    <row r="2" spans="1:6" ht="15" thickBot="1">
      <c r="A2" s="379"/>
      <c r="F2" s="380"/>
    </row>
    <row r="3" spans="1:6" ht="34" customHeight="1" thickBot="1">
      <c r="A3" s="386" t="s">
        <v>0</v>
      </c>
      <c r="B3" s="387"/>
      <c r="C3" s="387"/>
      <c r="D3" s="391" t="s">
        <v>40</v>
      </c>
      <c r="E3" s="387" t="s">
        <v>30</v>
      </c>
      <c r="F3" s="394" t="s">
        <v>31</v>
      </c>
    </row>
    <row r="4" spans="1:6" ht="17" customHeight="1">
      <c r="A4" s="384" t="s">
        <v>692</v>
      </c>
      <c r="B4" s="388"/>
      <c r="C4" s="388"/>
      <c r="D4" s="376"/>
      <c r="E4" s="395"/>
      <c r="F4" s="409"/>
    </row>
    <row r="5" spans="1:6" ht="17" customHeight="1">
      <c r="A5" s="377" t="s">
        <v>1</v>
      </c>
      <c r="B5" s="389"/>
      <c r="C5" s="389"/>
      <c r="D5" s="376"/>
      <c r="E5" s="395"/>
      <c r="F5" s="409"/>
    </row>
    <row r="6" spans="1:6" ht="17" customHeight="1">
      <c r="A6" s="377" t="s">
        <v>2</v>
      </c>
      <c r="B6" s="389"/>
      <c r="C6" s="389"/>
      <c r="D6" s="376"/>
      <c r="E6" s="395"/>
      <c r="F6" s="409"/>
    </row>
    <row r="7" spans="1:6" ht="17" customHeight="1">
      <c r="A7" s="377" t="s">
        <v>3</v>
      </c>
      <c r="B7" s="389"/>
      <c r="C7" s="389"/>
      <c r="D7" s="376"/>
      <c r="E7" s="395"/>
      <c r="F7" s="409"/>
    </row>
    <row r="8" spans="1:6" ht="17" customHeight="1">
      <c r="A8" s="377" t="s">
        <v>4</v>
      </c>
      <c r="B8" s="389"/>
      <c r="C8" s="389"/>
      <c r="D8" s="376"/>
      <c r="E8" s="395"/>
      <c r="F8" s="409"/>
    </row>
    <row r="9" spans="1:6" ht="17" customHeight="1">
      <c r="A9" s="377" t="s">
        <v>5</v>
      </c>
      <c r="B9" s="389"/>
      <c r="C9" s="389"/>
      <c r="D9" s="376"/>
      <c r="E9" s="395"/>
      <c r="F9" s="409"/>
    </row>
    <row r="10" spans="1:6" ht="17" customHeight="1">
      <c r="A10" s="377" t="s">
        <v>6</v>
      </c>
      <c r="B10" s="390"/>
      <c r="C10" s="390"/>
      <c r="D10" s="376"/>
      <c r="E10" s="395"/>
      <c r="F10" s="409"/>
    </row>
    <row r="11" spans="1:6" ht="34" customHeight="1">
      <c r="A11" s="378" t="s">
        <v>7</v>
      </c>
      <c r="B11" s="375"/>
      <c r="C11" s="375"/>
      <c r="D11" s="385"/>
      <c r="E11" s="375"/>
      <c r="F11" s="410"/>
    </row>
    <row r="12" spans="1:6" ht="17" customHeight="1">
      <c r="A12" s="384" t="s">
        <v>8</v>
      </c>
      <c r="B12" s="388"/>
      <c r="C12" s="388"/>
      <c r="D12" s="376"/>
      <c r="E12" s="395"/>
      <c r="F12" s="409"/>
    </row>
    <row r="13" spans="1:6" ht="17" customHeight="1">
      <c r="A13" s="377" t="s">
        <v>3</v>
      </c>
      <c r="B13" s="389"/>
      <c r="C13" s="389"/>
      <c r="D13" s="376"/>
      <c r="E13" s="395"/>
      <c r="F13" s="409"/>
    </row>
    <row r="14" spans="1:6" ht="17" customHeight="1">
      <c r="A14" s="377" t="s">
        <v>4</v>
      </c>
      <c r="B14" s="389"/>
      <c r="C14" s="389"/>
      <c r="D14" s="376"/>
      <c r="E14" s="395"/>
      <c r="F14" s="409"/>
    </row>
    <row r="15" spans="1:6" ht="17" customHeight="1">
      <c r="A15" s="377" t="s">
        <v>9</v>
      </c>
      <c r="B15" s="389"/>
      <c r="C15" s="389"/>
      <c r="D15" s="392"/>
      <c r="E15" s="393"/>
      <c r="F15" s="411"/>
    </row>
    <row r="16" spans="1:6" ht="34" customHeight="1">
      <c r="A16" s="397" t="s">
        <v>10</v>
      </c>
      <c r="B16" s="375"/>
      <c r="C16" s="375" t="s">
        <v>33</v>
      </c>
      <c r="D16" s="385" t="s">
        <v>34</v>
      </c>
      <c r="E16" s="375" t="s">
        <v>30</v>
      </c>
      <c r="F16" s="410" t="s">
        <v>35</v>
      </c>
    </row>
    <row r="17" spans="1:6" ht="34" customHeight="1">
      <c r="A17" s="377" t="s">
        <v>41</v>
      </c>
      <c r="B17" s="396"/>
      <c r="C17" s="376"/>
      <c r="D17" s="376"/>
      <c r="E17" s="408"/>
      <c r="F17" s="409"/>
    </row>
    <row r="18" spans="1:6" ht="17" customHeight="1">
      <c r="A18" s="377" t="s">
        <v>11</v>
      </c>
      <c r="B18" s="396"/>
      <c r="C18" s="376"/>
      <c r="D18" s="376"/>
      <c r="E18" s="395"/>
      <c r="F18" s="409"/>
    </row>
    <row r="19" spans="1:6" ht="17" customHeight="1">
      <c r="A19" s="377" t="s">
        <v>12</v>
      </c>
      <c r="B19" s="396"/>
      <c r="C19" s="376"/>
      <c r="D19" s="376"/>
      <c r="E19" s="395"/>
      <c r="F19" s="409"/>
    </row>
    <row r="20" spans="1:6" ht="34" customHeight="1">
      <c r="A20" s="397" t="s">
        <v>13</v>
      </c>
      <c r="B20" s="375"/>
      <c r="C20" s="375"/>
      <c r="D20" s="385"/>
      <c r="E20" s="375"/>
      <c r="F20" s="410"/>
    </row>
    <row r="21" spans="1:6" ht="17" customHeight="1">
      <c r="A21" s="377" t="s">
        <v>14</v>
      </c>
      <c r="B21" s="396"/>
      <c r="C21" s="376"/>
      <c r="D21" s="376"/>
      <c r="E21" s="395"/>
      <c r="F21" s="409"/>
    </row>
    <row r="22" spans="1:6" ht="17" customHeight="1">
      <c r="A22" s="377" t="s">
        <v>15</v>
      </c>
      <c r="B22" s="396"/>
      <c r="C22" s="376"/>
      <c r="D22" s="376"/>
      <c r="E22" s="395"/>
      <c r="F22" s="409"/>
    </row>
    <row r="23" spans="1:6" ht="17" customHeight="1">
      <c r="A23" s="377" t="s">
        <v>16</v>
      </c>
      <c r="B23" s="396"/>
      <c r="C23" s="376"/>
      <c r="D23" s="376"/>
      <c r="E23" s="395"/>
      <c r="F23" s="409"/>
    </row>
    <row r="24" spans="1:6" ht="17" customHeight="1">
      <c r="A24" s="377" t="s">
        <v>387</v>
      </c>
      <c r="B24" s="396"/>
      <c r="C24" s="376"/>
      <c r="D24" s="376"/>
      <c r="E24" s="395"/>
      <c r="F24" s="409"/>
    </row>
    <row r="25" spans="1:6" ht="17" customHeight="1">
      <c r="A25" s="377" t="s">
        <v>17</v>
      </c>
      <c r="B25" s="396"/>
      <c r="C25" s="376"/>
      <c r="D25" s="376"/>
      <c r="E25" s="395"/>
      <c r="F25" s="409"/>
    </row>
    <row r="26" spans="1:6" ht="17" customHeight="1">
      <c r="A26" s="377" t="s">
        <v>18</v>
      </c>
      <c r="B26" s="396"/>
      <c r="C26" s="376"/>
      <c r="D26" s="376"/>
      <c r="E26" s="395"/>
      <c r="F26" s="409"/>
    </row>
    <row r="27" spans="1:6" ht="34" customHeight="1">
      <c r="A27" s="397" t="s">
        <v>19</v>
      </c>
      <c r="B27" s="375"/>
      <c r="C27" s="406"/>
      <c r="D27" s="407"/>
      <c r="E27" s="406"/>
      <c r="F27" s="412"/>
    </row>
    <row r="28" spans="1:6" ht="17" customHeight="1">
      <c r="A28" s="398" t="s">
        <v>20</v>
      </c>
      <c r="B28" s="399"/>
      <c r="C28" s="400"/>
      <c r="D28" s="400"/>
      <c r="E28" s="400"/>
      <c r="F28" s="413"/>
    </row>
    <row r="29" spans="1:6" ht="34" customHeight="1">
      <c r="A29" s="397" t="s">
        <v>21</v>
      </c>
      <c r="B29" s="375"/>
      <c r="C29" s="375"/>
      <c r="D29" s="385"/>
      <c r="E29" s="375"/>
      <c r="F29" s="410"/>
    </row>
    <row r="30" spans="1:6" ht="17" customHeight="1">
      <c r="A30" s="377" t="s">
        <v>22</v>
      </c>
      <c r="B30" s="396"/>
      <c r="C30" s="376"/>
      <c r="D30" s="376"/>
      <c r="E30" s="403"/>
      <c r="F30" s="409"/>
    </row>
    <row r="31" spans="1:6" ht="17" customHeight="1">
      <c r="A31" s="377" t="s">
        <v>14</v>
      </c>
      <c r="B31" s="396"/>
      <c r="C31" s="376"/>
      <c r="D31" s="376"/>
      <c r="E31" s="395"/>
      <c r="F31" s="409"/>
    </row>
    <row r="32" spans="1:6" ht="17" customHeight="1">
      <c r="A32" s="377" t="s">
        <v>17</v>
      </c>
      <c r="B32" s="396"/>
      <c r="C32" s="376"/>
      <c r="D32" s="376"/>
      <c r="E32" s="395"/>
      <c r="F32" s="409"/>
    </row>
    <row r="33" spans="1:6" ht="17" customHeight="1">
      <c r="A33" s="377" t="s">
        <v>15</v>
      </c>
      <c r="B33" s="396"/>
      <c r="C33" s="376"/>
      <c r="D33" s="376"/>
      <c r="E33" s="395"/>
      <c r="F33" s="409"/>
    </row>
    <row r="34" spans="1:6" ht="17" customHeight="1">
      <c r="A34" s="377" t="s">
        <v>16</v>
      </c>
      <c r="B34" s="396"/>
      <c r="C34" s="376"/>
      <c r="D34" s="376"/>
      <c r="E34" s="395"/>
      <c r="F34" s="409"/>
    </row>
    <row r="35" spans="1:6" ht="17" customHeight="1">
      <c r="A35" s="377" t="s">
        <v>387</v>
      </c>
      <c r="B35" s="396"/>
      <c r="C35" s="376"/>
      <c r="D35" s="376"/>
      <c r="E35" s="395"/>
      <c r="F35" s="409"/>
    </row>
    <row r="36" spans="1:6" ht="17" customHeight="1">
      <c r="A36" s="377" t="s">
        <v>18</v>
      </c>
      <c r="B36" s="396"/>
      <c r="C36" s="376"/>
      <c r="D36" s="376"/>
      <c r="E36" s="395"/>
      <c r="F36" s="409"/>
    </row>
    <row r="37" spans="1:6" ht="34" customHeight="1">
      <c r="A37" s="397" t="s">
        <v>23</v>
      </c>
      <c r="B37" s="375"/>
      <c r="C37" s="375"/>
      <c r="D37" s="385"/>
      <c r="E37" s="375"/>
      <c r="F37" s="410"/>
    </row>
    <row r="38" spans="1:6" ht="17" customHeight="1">
      <c r="A38" s="377" t="s">
        <v>24</v>
      </c>
      <c r="B38" s="396"/>
      <c r="C38" s="376"/>
      <c r="D38" s="376"/>
      <c r="E38" s="403"/>
      <c r="F38" s="409"/>
    </row>
    <row r="39" spans="1:6" ht="34" customHeight="1">
      <c r="A39" s="397" t="s">
        <v>25</v>
      </c>
      <c r="B39" s="375" t="s">
        <v>32</v>
      </c>
      <c r="C39" s="406" t="s">
        <v>36</v>
      </c>
      <c r="D39" s="407" t="s">
        <v>37</v>
      </c>
      <c r="E39" s="406" t="s">
        <v>30</v>
      </c>
      <c r="F39" s="412" t="s">
        <v>38</v>
      </c>
    </row>
    <row r="40" spans="1:6" ht="17" customHeight="1">
      <c r="A40" s="398" t="s">
        <v>26</v>
      </c>
      <c r="B40" s="376"/>
      <c r="C40" s="376"/>
      <c r="D40" s="376"/>
      <c r="E40" s="395"/>
      <c r="F40" s="409"/>
    </row>
    <row r="41" spans="1:6" ht="34" customHeight="1">
      <c r="A41" s="398" t="s">
        <v>27</v>
      </c>
      <c r="B41" s="376"/>
      <c r="C41" s="376"/>
      <c r="D41" s="376"/>
      <c r="E41" s="395"/>
      <c r="F41" s="409"/>
    </row>
    <row r="42" spans="1:6" ht="17" customHeight="1">
      <c r="A42" s="398" t="s">
        <v>28</v>
      </c>
      <c r="B42" s="376"/>
      <c r="C42" s="376"/>
      <c r="D42" s="376"/>
      <c r="E42" s="395"/>
      <c r="F42" s="409"/>
    </row>
    <row r="43" spans="1:6" ht="30" customHeight="1">
      <c r="A43" s="398" t="s">
        <v>393</v>
      </c>
      <c r="B43" s="376"/>
      <c r="C43" s="376"/>
      <c r="D43" s="376"/>
      <c r="E43" s="395"/>
      <c r="F43" s="409"/>
    </row>
    <row r="44" spans="1:6" ht="17" customHeight="1" thickBot="1">
      <c r="A44" s="416" t="s">
        <v>29</v>
      </c>
      <c r="B44" s="417"/>
      <c r="C44" s="417"/>
      <c r="D44" s="417"/>
      <c r="E44" s="418"/>
      <c r="F44" s="419"/>
    </row>
    <row r="45" spans="1:6">
      <c r="A45" s="379"/>
      <c r="D45" s="404" t="s">
        <v>39</v>
      </c>
      <c r="E45" s="405">
        <f>SUM(E5:E10)+SUM(E12:E15)+SUM(E17:E19)+SUM(E21:E26)+E28+SUM(E30:E36)+E38+SUM(E40:E44)</f>
        <v>0</v>
      </c>
      <c r="F45" s="380"/>
    </row>
    <row r="46" spans="1:6">
      <c r="A46" s="379"/>
      <c r="D46" s="401" t="s">
        <v>42</v>
      </c>
      <c r="E46" s="402"/>
      <c r="F46" s="380"/>
    </row>
    <row r="47" spans="1:6" ht="15" thickBot="1">
      <c r="A47" s="381"/>
      <c r="B47" s="382"/>
      <c r="C47" s="382"/>
      <c r="D47" s="414" t="s">
        <v>392</v>
      </c>
      <c r="E47" s="415">
        <f>'All.1c - Bilancio tot. di prod.'!E131</f>
        <v>0</v>
      </c>
      <c r="F47" s="383" t="str">
        <f>IF(E45&gt;E47, "ERRORE Progetto sovrafinanziato", "OK")</f>
        <v>OK</v>
      </c>
    </row>
    <row r="50" spans="1:6" ht="14" customHeight="1">
      <c r="A50" s="576" t="s">
        <v>386</v>
      </c>
      <c r="B50" s="576"/>
      <c r="C50" s="576"/>
      <c r="D50" s="576"/>
      <c r="E50" s="576"/>
      <c r="F50" s="576"/>
    </row>
    <row r="51" spans="1:6" ht="14" customHeight="1">
      <c r="A51" s="576"/>
      <c r="B51" s="576"/>
      <c r="C51" s="576"/>
      <c r="D51" s="576"/>
      <c r="E51" s="576"/>
      <c r="F51" s="576"/>
    </row>
  </sheetData>
  <mergeCells count="2">
    <mergeCell ref="A1:F1"/>
    <mergeCell ref="A50:F51"/>
  </mergeCells>
  <conditionalFormatting sqref="E47">
    <cfRule type="cellIs" dxfId="3" priority="1" operator="greaterThan">
      <formula>$E$45</formula>
    </cfRule>
    <cfRule type="cellIs" dxfId="2" priority="2" operator="lessThan">
      <formula>$E$45</formula>
    </cfRule>
    <cfRule type="cellIs" dxfId="1" priority="3" operator="lessThan">
      <formula>$E$45</formula>
    </cfRule>
    <cfRule type="cellIs" dxfId="0" priority="4" operator="greaterThan">
      <formula>$E$45</formula>
    </cfRule>
  </conditionalFormatting>
  <printOptions horizontalCentered="1" verticalCentered="1"/>
  <pageMargins left="0.7" right="0.7" top="0.75" bottom="0.75" header="0.3" footer="0.3"/>
  <pageSetup paperSize="9" scale="5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7781-FEB5-3E40-8D45-72231056D8CF}">
  <dimension ref="A1:G22"/>
  <sheetViews>
    <sheetView zoomScale="70" zoomScaleNormal="70" workbookViewId="0">
      <selection sqref="A1:XFD1048576"/>
    </sheetView>
  </sheetViews>
  <sheetFormatPr baseColWidth="10" defaultRowHeight="15"/>
  <cols>
    <col min="1" max="16384" width="11" style="429"/>
  </cols>
  <sheetData>
    <row r="1" spans="1:7">
      <c r="A1" s="429" t="s">
        <v>337</v>
      </c>
      <c r="G1" s="429" t="s">
        <v>342</v>
      </c>
    </row>
    <row r="2" spans="1:7">
      <c r="A2" s="429" t="s">
        <v>81</v>
      </c>
      <c r="G2" s="429" t="s">
        <v>343</v>
      </c>
    </row>
    <row r="3" spans="1:7">
      <c r="A3" s="429" t="s">
        <v>82</v>
      </c>
      <c r="G3" s="429" t="s">
        <v>344</v>
      </c>
    </row>
    <row r="4" spans="1:7">
      <c r="A4" s="429" t="s">
        <v>83</v>
      </c>
    </row>
    <row r="5" spans="1:7">
      <c r="A5" s="429" t="s">
        <v>84</v>
      </c>
    </row>
    <row r="6" spans="1:7">
      <c r="A6" s="429" t="s">
        <v>85</v>
      </c>
    </row>
    <row r="7" spans="1:7">
      <c r="A7" s="429" t="s">
        <v>86</v>
      </c>
    </row>
    <row r="8" spans="1:7">
      <c r="A8" s="429" t="s">
        <v>87</v>
      </c>
    </row>
    <row r="10" spans="1:7">
      <c r="A10" s="429" t="s">
        <v>336</v>
      </c>
      <c r="C10" s="429" t="s">
        <v>341</v>
      </c>
    </row>
    <row r="11" spans="1:7">
      <c r="A11" s="429" t="s">
        <v>331</v>
      </c>
      <c r="C11" s="429" t="s">
        <v>346</v>
      </c>
    </row>
    <row r="12" spans="1:7">
      <c r="A12" s="429" t="s">
        <v>332</v>
      </c>
      <c r="C12" s="429" t="s">
        <v>347</v>
      </c>
    </row>
    <row r="13" spans="1:7">
      <c r="C13" s="429" t="s">
        <v>348</v>
      </c>
    </row>
    <row r="14" spans="1:7">
      <c r="C14" s="429" t="s">
        <v>349</v>
      </c>
    </row>
    <row r="15" spans="1:7">
      <c r="C15" s="429" t="s">
        <v>350</v>
      </c>
    </row>
    <row r="16" spans="1:7">
      <c r="A16" s="429" t="s">
        <v>333</v>
      </c>
      <c r="C16" s="429" t="s">
        <v>351</v>
      </c>
    </row>
    <row r="17" spans="1:3">
      <c r="C17" s="429" t="s">
        <v>352</v>
      </c>
    </row>
    <row r="18" spans="1:3">
      <c r="C18" s="429" t="s">
        <v>353</v>
      </c>
    </row>
    <row r="19" spans="1:3">
      <c r="A19" s="429" t="s">
        <v>334</v>
      </c>
      <c r="C19" s="429" t="s">
        <v>354</v>
      </c>
    </row>
    <row r="20" spans="1:3">
      <c r="C20" s="429" t="s">
        <v>355</v>
      </c>
    </row>
    <row r="21" spans="1:3">
      <c r="A21" s="429" t="s">
        <v>335</v>
      </c>
      <c r="C21" s="429" t="s">
        <v>356</v>
      </c>
    </row>
    <row r="22" spans="1:3">
      <c r="C22" s="429" t="s">
        <v>357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All.1a - Formulario</vt:lpstr>
      <vt:lpstr>All.1b - Prev. analitico Puglia</vt:lpstr>
      <vt:lpstr>All.1c - Bilancio tot. di prod.</vt:lpstr>
      <vt:lpstr>All.1d - Piano finanziario</vt:lpstr>
      <vt:lpstr>Elenchi</vt:lpstr>
      <vt:lpstr>'All.1a - Formulario'!Area_stampa</vt:lpstr>
      <vt:lpstr>'All.1b - Prev. analitico Puglia'!Area_stampa</vt:lpstr>
      <vt:lpstr>'All.1d - Piano finanziario'!Area_stampa</vt:lpstr>
      <vt:lpstr>'All.1a - Formulario'!Testo1</vt:lpstr>
      <vt:lpstr>'All.1a - Formulario'!Testo2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Corciulo</dc:creator>
  <cp:lastModifiedBy>Roberto Corciulo</cp:lastModifiedBy>
  <cp:lastPrinted>2020-07-07T11:59:12Z</cp:lastPrinted>
  <dcterms:created xsi:type="dcterms:W3CDTF">2020-02-28T14:19:51Z</dcterms:created>
  <dcterms:modified xsi:type="dcterms:W3CDTF">2020-07-11T07:42:51Z</dcterms:modified>
</cp:coreProperties>
</file>